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nhosp.sharepoint.com/sites/MBL/Dokumenter/Analyse og utvikling/Dokumentasjon/Talldagen 2019/"/>
    </mc:Choice>
  </mc:AlternateContent>
  <xr:revisionPtr revIDLastSave="1" documentId="13_ncr:3_{2F94665D-D790-409F-B133-2942F44A00BE}" xr6:coauthVersionLast="41" xr6:coauthVersionMax="41" xr10:uidLastSave="{692DE9FC-6D45-4533-9733-16BD8ADF5A63}"/>
  <bookViews>
    <workbookView xWindow="-120" yWindow="-120" windowWidth="29040" windowHeight="15840" xr2:uid="{00000000-000D-0000-FFFF-FFFF00000000}"/>
  </bookViews>
  <sheets>
    <sheet name="Opplag_2018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0" i="5" l="1"/>
  <c r="H70" i="5"/>
  <c r="J69" i="5"/>
  <c r="H69" i="5"/>
  <c r="F78" i="5" l="1"/>
  <c r="K77" i="5"/>
  <c r="J77" i="5"/>
  <c r="H77" i="5"/>
  <c r="I77" i="5" s="1"/>
  <c r="K76" i="5"/>
  <c r="J76" i="5"/>
  <c r="L76" i="5" s="1"/>
  <c r="M76" i="5" s="1"/>
  <c r="H76" i="5"/>
  <c r="I76" i="5" s="1"/>
  <c r="K75" i="5"/>
  <c r="J75" i="5"/>
  <c r="L75" i="5" s="1"/>
  <c r="H75" i="5"/>
  <c r="K74" i="5"/>
  <c r="J74" i="5"/>
  <c r="K69" i="5"/>
  <c r="J70" i="5"/>
  <c r="F66" i="5"/>
  <c r="F72" i="5" s="1"/>
  <c r="D66" i="5"/>
  <c r="K65" i="5"/>
  <c r="J65" i="5"/>
  <c r="L65" i="5" s="1"/>
  <c r="M65" i="5" s="1"/>
  <c r="H65" i="5"/>
  <c r="I65" i="5" s="1"/>
  <c r="K64" i="5"/>
  <c r="J64" i="5"/>
  <c r="H64" i="5"/>
  <c r="I64" i="5" s="1"/>
  <c r="K63" i="5"/>
  <c r="J63" i="5"/>
  <c r="H63" i="5"/>
  <c r="I63" i="5" s="1"/>
  <c r="K62" i="5"/>
  <c r="J62" i="5"/>
  <c r="H62" i="5"/>
  <c r="I62" i="5" s="1"/>
  <c r="K61" i="5"/>
  <c r="J61" i="5"/>
  <c r="L61" i="5" s="1"/>
  <c r="M61" i="5" s="1"/>
  <c r="H61" i="5"/>
  <c r="I61" i="5" s="1"/>
  <c r="K60" i="5"/>
  <c r="J60" i="5"/>
  <c r="H60" i="5"/>
  <c r="I60" i="5" s="1"/>
  <c r="K59" i="5"/>
  <c r="J59" i="5"/>
  <c r="H59" i="5"/>
  <c r="I59" i="5" s="1"/>
  <c r="K58" i="5"/>
  <c r="J58" i="5"/>
  <c r="H58" i="5"/>
  <c r="I58" i="5" s="1"/>
  <c r="K57" i="5"/>
  <c r="J57" i="5"/>
  <c r="H57" i="5"/>
  <c r="I57" i="5" s="1"/>
  <c r="K56" i="5"/>
  <c r="J56" i="5"/>
  <c r="H56" i="5"/>
  <c r="I56" i="5" s="1"/>
  <c r="K55" i="5"/>
  <c r="J55" i="5"/>
  <c r="H55" i="5"/>
  <c r="I55" i="5" s="1"/>
  <c r="K54" i="5"/>
  <c r="J54" i="5"/>
  <c r="H54" i="5"/>
  <c r="I54" i="5" s="1"/>
  <c r="K53" i="5"/>
  <c r="J53" i="5"/>
  <c r="H53" i="5"/>
  <c r="I53" i="5" s="1"/>
  <c r="K52" i="5"/>
  <c r="J52" i="5"/>
  <c r="H52" i="5"/>
  <c r="I52" i="5" s="1"/>
  <c r="K51" i="5"/>
  <c r="J51" i="5"/>
  <c r="H51" i="5"/>
  <c r="I51" i="5" s="1"/>
  <c r="K50" i="5"/>
  <c r="J50" i="5"/>
  <c r="H50" i="5"/>
  <c r="I50" i="5" s="1"/>
  <c r="K49" i="5"/>
  <c r="J49" i="5"/>
  <c r="H49" i="5"/>
  <c r="I49" i="5" s="1"/>
  <c r="K48" i="5"/>
  <c r="J48" i="5"/>
  <c r="H48" i="5"/>
  <c r="I48" i="5" s="1"/>
  <c r="K47" i="5"/>
  <c r="J47" i="5"/>
  <c r="H47" i="5"/>
  <c r="I47" i="5" s="1"/>
  <c r="K46" i="5"/>
  <c r="J46" i="5"/>
  <c r="H46" i="5"/>
  <c r="I46" i="5" s="1"/>
  <c r="K45" i="5"/>
  <c r="J45" i="5"/>
  <c r="H45" i="5"/>
  <c r="I45" i="5" s="1"/>
  <c r="K44" i="5"/>
  <c r="J44" i="5"/>
  <c r="H44" i="5"/>
  <c r="I44" i="5" s="1"/>
  <c r="K43" i="5"/>
  <c r="J43" i="5"/>
  <c r="H43" i="5"/>
  <c r="I43" i="5" s="1"/>
  <c r="K42" i="5"/>
  <c r="J42" i="5"/>
  <c r="H42" i="5"/>
  <c r="I42" i="5" s="1"/>
  <c r="K41" i="5"/>
  <c r="J41" i="5"/>
  <c r="H41" i="5"/>
  <c r="I41" i="5" s="1"/>
  <c r="K40" i="5"/>
  <c r="J40" i="5"/>
  <c r="H40" i="5"/>
  <c r="I40" i="5" s="1"/>
  <c r="K39" i="5"/>
  <c r="J39" i="5"/>
  <c r="H39" i="5"/>
  <c r="I39" i="5" s="1"/>
  <c r="K38" i="5"/>
  <c r="J38" i="5"/>
  <c r="H38" i="5"/>
  <c r="I38" i="5" s="1"/>
  <c r="K37" i="5"/>
  <c r="J37" i="5"/>
  <c r="H37" i="5"/>
  <c r="I37" i="5" s="1"/>
  <c r="K36" i="5"/>
  <c r="J36" i="5"/>
  <c r="H36" i="5"/>
  <c r="I36" i="5" s="1"/>
  <c r="K35" i="5"/>
  <c r="J35" i="5"/>
  <c r="H35" i="5"/>
  <c r="I35" i="5" s="1"/>
  <c r="K34" i="5"/>
  <c r="J34" i="5"/>
  <c r="H34" i="5"/>
  <c r="I34" i="5" s="1"/>
  <c r="K33" i="5"/>
  <c r="J33" i="5"/>
  <c r="H33" i="5"/>
  <c r="I33" i="5" s="1"/>
  <c r="K32" i="5"/>
  <c r="J32" i="5"/>
  <c r="H32" i="5"/>
  <c r="I32" i="5" s="1"/>
  <c r="K31" i="5"/>
  <c r="J31" i="5"/>
  <c r="H31" i="5"/>
  <c r="I31" i="5" s="1"/>
  <c r="K30" i="5"/>
  <c r="J30" i="5"/>
  <c r="H30" i="5"/>
  <c r="I30" i="5" s="1"/>
  <c r="K29" i="5"/>
  <c r="J29" i="5"/>
  <c r="H29" i="5"/>
  <c r="I29" i="5" s="1"/>
  <c r="K28" i="5"/>
  <c r="J28" i="5"/>
  <c r="H28" i="5"/>
  <c r="I28" i="5" s="1"/>
  <c r="K27" i="5"/>
  <c r="J27" i="5"/>
  <c r="H27" i="5"/>
  <c r="I27" i="5" s="1"/>
  <c r="K26" i="5"/>
  <c r="J26" i="5"/>
  <c r="H26" i="5"/>
  <c r="I26" i="5" s="1"/>
  <c r="K25" i="5"/>
  <c r="J25" i="5"/>
  <c r="L25" i="5" s="1"/>
  <c r="M25" i="5" s="1"/>
  <c r="H25" i="5"/>
  <c r="I25" i="5" s="1"/>
  <c r="K24" i="5"/>
  <c r="J24" i="5"/>
  <c r="H24" i="5"/>
  <c r="I24" i="5" s="1"/>
  <c r="K23" i="5"/>
  <c r="J23" i="5"/>
  <c r="H23" i="5"/>
  <c r="I23" i="5" s="1"/>
  <c r="K22" i="5"/>
  <c r="J22" i="5"/>
  <c r="H22" i="5"/>
  <c r="I22" i="5" s="1"/>
  <c r="K21" i="5"/>
  <c r="J21" i="5"/>
  <c r="L21" i="5" s="1"/>
  <c r="M21" i="5" s="1"/>
  <c r="H21" i="5"/>
  <c r="I21" i="5" s="1"/>
  <c r="K20" i="5"/>
  <c r="J20" i="5"/>
  <c r="H20" i="5"/>
  <c r="I20" i="5" s="1"/>
  <c r="K19" i="5"/>
  <c r="J19" i="5"/>
  <c r="H19" i="5"/>
  <c r="I19" i="5" s="1"/>
  <c r="K18" i="5"/>
  <c r="J18" i="5"/>
  <c r="H18" i="5"/>
  <c r="I18" i="5" s="1"/>
  <c r="K17" i="5"/>
  <c r="J17" i="5"/>
  <c r="H17" i="5"/>
  <c r="I17" i="5" s="1"/>
  <c r="K16" i="5"/>
  <c r="J16" i="5"/>
  <c r="H16" i="5"/>
  <c r="I16" i="5" s="1"/>
  <c r="K15" i="5"/>
  <c r="J15" i="5"/>
  <c r="H15" i="5"/>
  <c r="I15" i="5" s="1"/>
  <c r="K14" i="5"/>
  <c r="J14" i="5"/>
  <c r="H14" i="5"/>
  <c r="I14" i="5" s="1"/>
  <c r="K13" i="5"/>
  <c r="J13" i="5"/>
  <c r="L13" i="5" s="1"/>
  <c r="M13" i="5" s="1"/>
  <c r="H13" i="5"/>
  <c r="I13" i="5" s="1"/>
  <c r="K12" i="5"/>
  <c r="J12" i="5"/>
  <c r="L12" i="5" s="1"/>
  <c r="M12" i="5" s="1"/>
  <c r="H12" i="5"/>
  <c r="I12" i="5" s="1"/>
  <c r="K11" i="5"/>
  <c r="J11" i="5"/>
  <c r="H11" i="5"/>
  <c r="I11" i="5" s="1"/>
  <c r="K10" i="5"/>
  <c r="J10" i="5"/>
  <c r="H10" i="5"/>
  <c r="I10" i="5" s="1"/>
  <c r="K9" i="5"/>
  <c r="J9" i="5"/>
  <c r="H9" i="5"/>
  <c r="I9" i="5" s="1"/>
  <c r="K8" i="5"/>
  <c r="J8" i="5"/>
  <c r="L8" i="5" s="1"/>
  <c r="H8" i="5"/>
  <c r="L28" i="5" l="1"/>
  <c r="M28" i="5" s="1"/>
  <c r="L31" i="5"/>
  <c r="M31" i="5" s="1"/>
  <c r="L35" i="5"/>
  <c r="M35" i="5" s="1"/>
  <c r="L22" i="5"/>
  <c r="M22" i="5" s="1"/>
  <c r="L30" i="5"/>
  <c r="M30" i="5" s="1"/>
  <c r="L34" i="5"/>
  <c r="M34" i="5" s="1"/>
  <c r="L38" i="5"/>
  <c r="M38" i="5" s="1"/>
  <c r="L41" i="5"/>
  <c r="M41" i="5" s="1"/>
  <c r="L45" i="5"/>
  <c r="M45" i="5" s="1"/>
  <c r="L16" i="5"/>
  <c r="M16" i="5" s="1"/>
  <c r="L57" i="5"/>
  <c r="M57" i="5" s="1"/>
  <c r="L63" i="5"/>
  <c r="M63" i="5" s="1"/>
  <c r="L20" i="5"/>
  <c r="M20" i="5" s="1"/>
  <c r="L24" i="5"/>
  <c r="M24" i="5" s="1"/>
  <c r="L29" i="5"/>
  <c r="M29" i="5" s="1"/>
  <c r="L33" i="5"/>
  <c r="M33" i="5" s="1"/>
  <c r="L50" i="5"/>
  <c r="M50" i="5" s="1"/>
  <c r="L54" i="5"/>
  <c r="M54" i="5" s="1"/>
  <c r="L10" i="5"/>
  <c r="M10" i="5" s="1"/>
  <c r="L18" i="5"/>
  <c r="M18" i="5" s="1"/>
  <c r="L36" i="5"/>
  <c r="M36" i="5" s="1"/>
  <c r="L49" i="5"/>
  <c r="M49" i="5" s="1"/>
  <c r="L53" i="5"/>
  <c r="M53" i="5" s="1"/>
  <c r="L60" i="5"/>
  <c r="M60" i="5" s="1"/>
  <c r="L26" i="5"/>
  <c r="M26" i="5" s="1"/>
  <c r="L40" i="5"/>
  <c r="M40" i="5" s="1"/>
  <c r="L48" i="5"/>
  <c r="M48" i="5" s="1"/>
  <c r="L15" i="5"/>
  <c r="M15" i="5" s="1"/>
  <c r="L39" i="5"/>
  <c r="M39" i="5" s="1"/>
  <c r="L43" i="5"/>
  <c r="M43" i="5" s="1"/>
  <c r="L47" i="5"/>
  <c r="M47" i="5" s="1"/>
  <c r="L51" i="5"/>
  <c r="M51" i="5" s="1"/>
  <c r="K78" i="5"/>
  <c r="L44" i="5"/>
  <c r="M44" i="5" s="1"/>
  <c r="L9" i="5"/>
  <c r="M9" i="5" s="1"/>
  <c r="L14" i="5"/>
  <c r="M14" i="5" s="1"/>
  <c r="L23" i="5"/>
  <c r="M23" i="5" s="1"/>
  <c r="L32" i="5"/>
  <c r="M32" i="5" s="1"/>
  <c r="L37" i="5"/>
  <c r="M37" i="5" s="1"/>
  <c r="L58" i="5"/>
  <c r="M58" i="5" s="1"/>
  <c r="L62" i="5"/>
  <c r="M62" i="5" s="1"/>
  <c r="D72" i="5"/>
  <c r="D80" i="5" s="1"/>
  <c r="L77" i="5"/>
  <c r="M77" i="5" s="1"/>
  <c r="L46" i="5"/>
  <c r="M46" i="5" s="1"/>
  <c r="F80" i="5"/>
  <c r="L42" i="5"/>
  <c r="M42" i="5" s="1"/>
  <c r="L52" i="5"/>
  <c r="M52" i="5" s="1"/>
  <c r="L55" i="5"/>
  <c r="M55" i="5" s="1"/>
  <c r="H66" i="5"/>
  <c r="I66" i="5" s="1"/>
  <c r="L11" i="5"/>
  <c r="M11" i="5" s="1"/>
  <c r="L19" i="5"/>
  <c r="M19" i="5" s="1"/>
  <c r="L27" i="5"/>
  <c r="M27" i="5" s="1"/>
  <c r="L59" i="5"/>
  <c r="M59" i="5" s="1"/>
  <c r="M8" i="5"/>
  <c r="L69" i="5"/>
  <c r="H78" i="5"/>
  <c r="I75" i="5"/>
  <c r="I8" i="5"/>
  <c r="J66" i="5"/>
  <c r="J72" i="5" s="1"/>
  <c r="L17" i="5"/>
  <c r="M17" i="5" s="1"/>
  <c r="L56" i="5"/>
  <c r="M56" i="5" s="1"/>
  <c r="L64" i="5"/>
  <c r="M64" i="5" s="1"/>
  <c r="K66" i="5"/>
  <c r="K72" i="5" s="1"/>
  <c r="K80" i="5" s="1"/>
  <c r="M75" i="5"/>
  <c r="H72" i="5" l="1"/>
  <c r="I72" i="5" s="1"/>
  <c r="L78" i="5"/>
  <c r="H80" i="5"/>
  <c r="I80" i="5" s="1"/>
  <c r="L70" i="5"/>
  <c r="L66" i="5"/>
  <c r="M66" i="5" s="1"/>
  <c r="J80" i="5"/>
  <c r="L80" i="5" s="1"/>
  <c r="M80" i="5" s="1"/>
  <c r="L72" i="5"/>
  <c r="M72" i="5" s="1"/>
</calcChain>
</file>

<file path=xl/sharedStrings.xml><?xml version="1.0" encoding="utf-8"?>
<sst xmlns="http://schemas.openxmlformats.org/spreadsheetml/2006/main" count="288" uniqueCount="129">
  <si>
    <t>Opplag pr. utgivelse</t>
  </si>
  <si>
    <t>Totalkonsum (opplag * frekvens)</t>
  </si>
  <si>
    <t>Tittel</t>
  </si>
  <si>
    <t>Type</t>
  </si>
  <si>
    <t>Utgiver</t>
  </si>
  <si>
    <t xml:space="preserve">  Frekvens</t>
  </si>
  <si>
    <t>Endring pr utg</t>
  </si>
  <si>
    <t>% pr utg</t>
  </si>
  <si>
    <t>Endring tot</t>
  </si>
  <si>
    <t>% tot</t>
  </si>
  <si>
    <t>Allers</t>
  </si>
  <si>
    <t>Autofil</t>
  </si>
  <si>
    <t>Båtmagasinet</t>
  </si>
  <si>
    <t>Jeger, Hund &amp; Våpen</t>
  </si>
  <si>
    <t>KK</t>
  </si>
  <si>
    <t>På TV</t>
  </si>
  <si>
    <t>Se og Hør tirsdag</t>
  </si>
  <si>
    <t>Vakre Hjem og Interiør</t>
  </si>
  <si>
    <t>AM</t>
  </si>
  <si>
    <t>Voksen kvinne</t>
  </si>
  <si>
    <t>Bil, båt</t>
  </si>
  <si>
    <t>Kvinne</t>
  </si>
  <si>
    <t>Jakt, friluft</t>
  </si>
  <si>
    <t>Bolig, interiør</t>
  </si>
  <si>
    <t>Aktualitet, TV</t>
  </si>
  <si>
    <t>Costume</t>
  </si>
  <si>
    <t>Stella</t>
  </si>
  <si>
    <t>Bo Bedre</t>
  </si>
  <si>
    <t>Boligpluss</t>
  </si>
  <si>
    <t>Tara</t>
  </si>
  <si>
    <t>Mann</t>
  </si>
  <si>
    <t>Aktiv Trening</t>
  </si>
  <si>
    <t>Digital Foto</t>
  </si>
  <si>
    <t>Gjør det selv</t>
  </si>
  <si>
    <t>I form</t>
  </si>
  <si>
    <t>Illustrert vitenskap</t>
  </si>
  <si>
    <t>Illustrert vitenskap Historie</t>
  </si>
  <si>
    <t>Komputer for alle</t>
  </si>
  <si>
    <t>National Geographic</t>
  </si>
  <si>
    <t>BPI</t>
  </si>
  <si>
    <t>PC, lyd, bilde</t>
  </si>
  <si>
    <t>Donald Duck &amp; Co.</t>
  </si>
  <si>
    <t>Pondus</t>
  </si>
  <si>
    <t>Alt om Fiske</t>
  </si>
  <si>
    <t>Boligdrøm</t>
  </si>
  <si>
    <t>Bonytt</t>
  </si>
  <si>
    <t>Det Nye</t>
  </si>
  <si>
    <t>Det Nye Spesial/Shape Up</t>
  </si>
  <si>
    <t>Familien</t>
  </si>
  <si>
    <t>Foreldre &amp; Barn</t>
  </si>
  <si>
    <t>Hjemme-PC</t>
  </si>
  <si>
    <t>Hjemmet</t>
  </si>
  <si>
    <t>Hytteliv</t>
  </si>
  <si>
    <t>Jakt</t>
  </si>
  <si>
    <t>Kamille</t>
  </si>
  <si>
    <t>Norsk Motorveteran</t>
  </si>
  <si>
    <t>Norsk Ukeblad</t>
  </si>
  <si>
    <t>Rom 123</t>
  </si>
  <si>
    <t>Vi Menn</t>
  </si>
  <si>
    <t>Villmarksliv</t>
  </si>
  <si>
    <t>Maison Interiør</t>
  </si>
  <si>
    <t>Maison Mat og Vin</t>
  </si>
  <si>
    <t>Lev landlig</t>
  </si>
  <si>
    <t>Foreldre</t>
  </si>
  <si>
    <t>TVGuiden</t>
  </si>
  <si>
    <t>PRB</t>
  </si>
  <si>
    <t>Vagabond</t>
  </si>
  <si>
    <t>VF</t>
  </si>
  <si>
    <t xml:space="preserve">Computeworld </t>
  </si>
  <si>
    <t>IDG</t>
  </si>
  <si>
    <t>Dine Penger</t>
  </si>
  <si>
    <t>DP</t>
  </si>
  <si>
    <t>Bil</t>
  </si>
  <si>
    <t>BIL</t>
  </si>
  <si>
    <t>Vi over 60</t>
  </si>
  <si>
    <t>Innsikt, økonomi</t>
  </si>
  <si>
    <t>SUM EKSISTERENDE</t>
  </si>
  <si>
    <t>TOTALT</t>
  </si>
  <si>
    <t>Endring</t>
  </si>
  <si>
    <t>%</t>
  </si>
  <si>
    <t>Kamille puls</t>
  </si>
  <si>
    <t>Aftenposten Innsikt</t>
  </si>
  <si>
    <t>AF</t>
  </si>
  <si>
    <t>SUM NYE TITLER</t>
  </si>
  <si>
    <t>SUM EKSISTERENDE + NYE</t>
  </si>
  <si>
    <t>Helse, livsstil, sunnhet</t>
  </si>
  <si>
    <t>SUM UTGÅTTE TITLER</t>
  </si>
  <si>
    <t>SUM EKSISTERENDE + NYE + UTGÅTTE</t>
  </si>
  <si>
    <t>Aller Media</t>
  </si>
  <si>
    <t xml:space="preserve">BIL     </t>
  </si>
  <si>
    <t>Bilforlaget</t>
  </si>
  <si>
    <t>Programbladet</t>
  </si>
  <si>
    <t>Vagabond Forlag</t>
  </si>
  <si>
    <t>EP</t>
  </si>
  <si>
    <t>EK</t>
  </si>
  <si>
    <t>Aftenposten Historie</t>
  </si>
  <si>
    <t>Egmont Publishing</t>
  </si>
  <si>
    <t>Egmont Kid</t>
  </si>
  <si>
    <t>Aftenposten</t>
  </si>
  <si>
    <t xml:space="preserve">Bonnier </t>
  </si>
  <si>
    <t>Utvikling</t>
  </si>
  <si>
    <t>PC, lyd og bilde</t>
  </si>
  <si>
    <t>Se og Hør Extra</t>
  </si>
  <si>
    <t>Babydrøm</t>
  </si>
  <si>
    <t>Hageliv og Uterom</t>
  </si>
  <si>
    <t>Lunch</t>
  </si>
  <si>
    <t>Aftenposten mat fra Norge</t>
  </si>
  <si>
    <t>Tara Hjem</t>
  </si>
  <si>
    <t>Opplag 2017</t>
  </si>
  <si>
    <t>Hagen for Alle</t>
  </si>
  <si>
    <t>All Verdens Historie</t>
  </si>
  <si>
    <t>MAGASIN OG UKEBLADER. OPPLAGSTALL HELÅR 2017 OG 2018</t>
  </si>
  <si>
    <t>UTGÅTTE TITLER I 2018</t>
  </si>
  <si>
    <t>NYE TITLER I 2018:</t>
  </si>
  <si>
    <t>År 2018</t>
  </si>
  <si>
    <t>År 2017</t>
  </si>
  <si>
    <t>Her og Nå</t>
  </si>
  <si>
    <t>Andel 2018</t>
  </si>
  <si>
    <t>Opplag 2018</t>
  </si>
  <si>
    <t>Helse, livsstil, mat</t>
  </si>
  <si>
    <t>Sport, reise</t>
  </si>
  <si>
    <t>Andel 2017</t>
  </si>
  <si>
    <t>Tegneserie, ung</t>
  </si>
  <si>
    <t>Computerworld Communications</t>
  </si>
  <si>
    <t>ELLE</t>
  </si>
  <si>
    <t>UP</t>
  </si>
  <si>
    <t>United Publishing</t>
  </si>
  <si>
    <t>Opplagstall pr. kategori (opplag per utgivelse), sammenlignbare titler</t>
  </si>
  <si>
    <t>Opplagstall pr. kategori (totalkonsum) i hele tusen, sammenlignbare titler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</si>
</sst>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_);_(* \(#,##0\);_(* &quot;-&quot;??_);_(@_)"/>
    <numFmt numFmtId="166" formatCode="#,##0.0"/>
    <numFmt numFmtId="167" formatCode="0.0\ %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164" fontId="2" fillId="0" borderId="0" xfId="1" applyFont="1" applyAlignment="1">
      <alignment horizontal="left"/>
    </xf>
    <xf numFmtId="164" fontId="3" fillId="0" borderId="0" xfId="1" applyFont="1"/>
    <xf numFmtId="165" fontId="3" fillId="0" borderId="0" xfId="1" applyNumberFormat="1" applyFont="1"/>
    <xf numFmtId="3" fontId="3" fillId="0" borderId="0" xfId="1" applyNumberFormat="1" applyFont="1"/>
    <xf numFmtId="166" fontId="3" fillId="0" borderId="0" xfId="1" applyNumberFormat="1" applyFont="1"/>
    <xf numFmtId="0" fontId="3" fillId="0" borderId="0" xfId="0" applyFont="1"/>
    <xf numFmtId="164" fontId="4" fillId="0" borderId="0" xfId="1" applyFont="1" applyAlignment="1">
      <alignment horizontal="left"/>
    </xf>
    <xf numFmtId="164" fontId="4" fillId="2" borderId="4" xfId="1" applyFont="1" applyFill="1" applyBorder="1"/>
    <xf numFmtId="165" fontId="4" fillId="2" borderId="5" xfId="1" applyNumberFormat="1" applyFont="1" applyFill="1" applyBorder="1"/>
    <xf numFmtId="1" fontId="4" fillId="2" borderId="6" xfId="1" applyNumberFormat="1" applyFont="1" applyFill="1" applyBorder="1" applyAlignment="1">
      <alignment horizontal="center"/>
    </xf>
    <xf numFmtId="165" fontId="4" fillId="2" borderId="7" xfId="1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65" fontId="4" fillId="2" borderId="3" xfId="1" applyNumberFormat="1" applyFont="1" applyFill="1" applyBorder="1" applyAlignment="1">
      <alignment horizontal="center"/>
    </xf>
    <xf numFmtId="3" fontId="0" fillId="0" borderId="0" xfId="0" applyNumberFormat="1"/>
    <xf numFmtId="165" fontId="0" fillId="0" borderId="0" xfId="0" applyNumberFormat="1"/>
    <xf numFmtId="165" fontId="4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164" fontId="4" fillId="3" borderId="2" xfId="1" applyFont="1" applyFill="1" applyBorder="1" applyAlignment="1">
      <alignment horizontal="center"/>
    </xf>
    <xf numFmtId="164" fontId="4" fillId="3" borderId="3" xfId="1" applyFont="1" applyFill="1" applyBorder="1" applyAlignment="1">
      <alignment horizontal="center"/>
    </xf>
    <xf numFmtId="166" fontId="4" fillId="2" borderId="7" xfId="1" applyNumberFormat="1" applyFont="1" applyFill="1" applyBorder="1" applyAlignment="1">
      <alignment horizontal="left"/>
    </xf>
    <xf numFmtId="164" fontId="4" fillId="3" borderId="10" xfId="1" applyFont="1" applyFill="1" applyBorder="1" applyAlignment="1">
      <alignment horizontal="center"/>
    </xf>
    <xf numFmtId="164" fontId="4" fillId="3" borderId="7" xfId="1" applyFont="1" applyFill="1" applyBorder="1" applyAlignment="1">
      <alignment horizontal="center"/>
    </xf>
    <xf numFmtId="164" fontId="4" fillId="2" borderId="1" xfId="1" applyFont="1" applyFill="1" applyBorder="1"/>
    <xf numFmtId="165" fontId="4" fillId="2" borderId="2" xfId="1" applyNumberFormat="1" applyFont="1" applyFill="1" applyBorder="1"/>
    <xf numFmtId="165" fontId="4" fillId="3" borderId="2" xfId="1" applyNumberFormat="1" applyFont="1" applyFill="1" applyBorder="1" applyAlignment="1">
      <alignment horizontal="center"/>
    </xf>
    <xf numFmtId="164" fontId="4" fillId="4" borderId="1" xfId="1" applyFont="1" applyFill="1" applyBorder="1"/>
    <xf numFmtId="164" fontId="4" fillId="4" borderId="2" xfId="1" applyFont="1" applyFill="1" applyBorder="1"/>
    <xf numFmtId="165" fontId="4" fillId="4" borderId="2" xfId="1" applyNumberFormat="1" applyFont="1" applyFill="1" applyBorder="1"/>
    <xf numFmtId="165" fontId="4" fillId="6" borderId="2" xfId="1" applyNumberFormat="1" applyFont="1" applyFill="1" applyBorder="1"/>
    <xf numFmtId="165" fontId="4" fillId="4" borderId="1" xfId="1" applyNumberFormat="1" applyFont="1" applyFill="1" applyBorder="1"/>
    <xf numFmtId="165" fontId="4" fillId="4" borderId="3" xfId="1" applyNumberFormat="1" applyFont="1" applyFill="1" applyBorder="1"/>
    <xf numFmtId="166" fontId="4" fillId="2" borderId="3" xfId="1" applyNumberFormat="1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center"/>
    </xf>
    <xf numFmtId="166" fontId="4" fillId="4" borderId="3" xfId="1" applyNumberFormat="1" applyFont="1" applyFill="1" applyBorder="1" applyAlignment="1">
      <alignment horizontal="center"/>
    </xf>
    <xf numFmtId="166" fontId="4" fillId="6" borderId="3" xfId="1" applyNumberFormat="1" applyFont="1" applyFill="1" applyBorder="1" applyAlignment="1">
      <alignment horizontal="center"/>
    </xf>
    <xf numFmtId="165" fontId="4" fillId="7" borderId="1" xfId="1" applyNumberFormat="1" applyFont="1" applyFill="1" applyBorder="1"/>
    <xf numFmtId="165" fontId="4" fillId="7" borderId="2" xfId="1" applyNumberFormat="1" applyFont="1" applyFill="1" applyBorder="1"/>
    <xf numFmtId="3" fontId="4" fillId="7" borderId="2" xfId="1" applyNumberFormat="1" applyFont="1" applyFill="1" applyBorder="1"/>
    <xf numFmtId="167" fontId="4" fillId="7" borderId="3" xfId="1" applyNumberFormat="1" applyFont="1" applyFill="1" applyBorder="1"/>
    <xf numFmtId="165" fontId="4" fillId="7" borderId="3" xfId="1" applyNumberFormat="1" applyFont="1" applyFill="1" applyBorder="1"/>
    <xf numFmtId="164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164" fontId="4" fillId="7" borderId="1" xfId="1" applyFont="1" applyFill="1" applyBorder="1"/>
    <xf numFmtId="164" fontId="4" fillId="7" borderId="2" xfId="1" applyFont="1" applyFill="1" applyBorder="1"/>
    <xf numFmtId="164" fontId="4" fillId="5" borderId="1" xfId="1" applyFont="1" applyFill="1" applyBorder="1"/>
    <xf numFmtId="164" fontId="4" fillId="5" borderId="2" xfId="1" applyFont="1" applyFill="1" applyBorder="1"/>
    <xf numFmtId="165" fontId="4" fillId="5" borderId="2" xfId="1" applyNumberFormat="1" applyFont="1" applyFill="1" applyBorder="1"/>
    <xf numFmtId="165" fontId="4" fillId="5" borderId="1" xfId="1" applyNumberFormat="1" applyFont="1" applyFill="1" applyBorder="1"/>
    <xf numFmtId="165" fontId="4" fillId="5" borderId="3" xfId="1" applyNumberFormat="1" applyFont="1" applyFill="1" applyBorder="1"/>
    <xf numFmtId="3" fontId="4" fillId="5" borderId="2" xfId="1" applyNumberFormat="1" applyFont="1" applyFill="1" applyBorder="1"/>
    <xf numFmtId="166" fontId="4" fillId="5" borderId="3" xfId="1" applyNumberFormat="1" applyFont="1" applyFill="1" applyBorder="1"/>
    <xf numFmtId="0" fontId="7" fillId="0" borderId="0" xfId="0" applyFont="1"/>
    <xf numFmtId="168" fontId="0" fillId="0" borderId="9" xfId="1" applyNumberFormat="1" applyFont="1" applyBorder="1"/>
    <xf numFmtId="168" fontId="3" fillId="0" borderId="9" xfId="1" applyNumberFormat="1" applyFont="1" applyBorder="1" applyAlignment="1">
      <alignment horizontal="center"/>
    </xf>
    <xf numFmtId="168" fontId="3" fillId="0" borderId="9" xfId="1" applyNumberFormat="1" applyFont="1" applyBorder="1" applyAlignment="1">
      <alignment horizontal="right"/>
    </xf>
    <xf numFmtId="168" fontId="0" fillId="0" borderId="9" xfId="1" applyNumberFormat="1" applyFont="1" applyBorder="1" applyAlignment="1">
      <alignment horizontal="right"/>
    </xf>
    <xf numFmtId="168" fontId="3" fillId="0" borderId="9" xfId="1" applyNumberFormat="1" applyFont="1" applyBorder="1"/>
    <xf numFmtId="168" fontId="3" fillId="0" borderId="8" xfId="1" applyNumberFormat="1" applyFont="1" applyBorder="1"/>
    <xf numFmtId="167" fontId="7" fillId="0" borderId="9" xfId="0" applyNumberFormat="1" applyFont="1" applyBorder="1"/>
    <xf numFmtId="0" fontId="7" fillId="0" borderId="0" xfId="0" applyFont="1" applyAlignment="1">
      <alignment horizontal="center"/>
    </xf>
    <xf numFmtId="167" fontId="0" fillId="0" borderId="0" xfId="0" applyNumberFormat="1"/>
    <xf numFmtId="168" fontId="0" fillId="0" borderId="0" xfId="1" applyNumberFormat="1" applyFont="1"/>
    <xf numFmtId="165" fontId="3" fillId="0" borderId="9" xfId="1" applyNumberFormat="1" applyFont="1" applyBorder="1" applyAlignment="1">
      <alignment horizontal="right"/>
    </xf>
    <xf numFmtId="3" fontId="4" fillId="2" borderId="6" xfId="1" applyNumberFormat="1" applyFont="1" applyFill="1" applyBorder="1" applyAlignment="1">
      <alignment horizontal="center"/>
    </xf>
    <xf numFmtId="165" fontId="4" fillId="3" borderId="6" xfId="1" applyNumberFormat="1" applyFont="1" applyFill="1" applyBorder="1" applyAlignment="1">
      <alignment horizontal="center"/>
    </xf>
    <xf numFmtId="165" fontId="4" fillId="3" borderId="10" xfId="1" applyNumberFormat="1" applyFont="1" applyFill="1" applyBorder="1" applyAlignment="1">
      <alignment horizontal="center"/>
    </xf>
    <xf numFmtId="165" fontId="3" fillId="0" borderId="13" xfId="1" applyNumberFormat="1" applyFont="1" applyBorder="1"/>
    <xf numFmtId="164" fontId="3" fillId="0" borderId="14" xfId="1" applyFont="1" applyBorder="1"/>
    <xf numFmtId="165" fontId="3" fillId="0" borderId="8" xfId="1" applyNumberFormat="1" applyFont="1" applyBorder="1"/>
    <xf numFmtId="165" fontId="3" fillId="0" borderId="15" xfId="1" applyNumberFormat="1" applyFont="1" applyBorder="1"/>
    <xf numFmtId="164" fontId="3" fillId="0" borderId="11" xfId="1" applyFont="1" applyBorder="1" applyAlignment="1">
      <alignment horizontal="left"/>
    </xf>
    <xf numFmtId="165" fontId="4" fillId="4" borderId="16" xfId="1" applyNumberFormat="1" applyFont="1" applyFill="1" applyBorder="1"/>
    <xf numFmtId="165" fontId="4" fillId="5" borderId="16" xfId="1" applyNumberFormat="1" applyFont="1" applyFill="1" applyBorder="1"/>
    <xf numFmtId="165" fontId="4" fillId="7" borderId="16" xfId="1" applyNumberFormat="1" applyFont="1" applyFill="1" applyBorder="1"/>
    <xf numFmtId="1" fontId="4" fillId="2" borderId="10" xfId="1" applyNumberFormat="1" applyFont="1" applyFill="1" applyBorder="1" applyAlignment="1">
      <alignment horizontal="center"/>
    </xf>
    <xf numFmtId="168" fontId="3" fillId="0" borderId="0" xfId="1" applyNumberFormat="1" applyFont="1"/>
    <xf numFmtId="164" fontId="5" fillId="0" borderId="0" xfId="1" applyFont="1" applyAlignment="1">
      <alignment horizontal="left"/>
    </xf>
    <xf numFmtId="168" fontId="3" fillId="0" borderId="0" xfId="1" applyNumberFormat="1" applyFont="1" applyAlignment="1">
      <alignment horizontal="center"/>
    </xf>
    <xf numFmtId="9" fontId="0" fillId="0" borderId="0" xfId="2" applyFont="1"/>
    <xf numFmtId="9" fontId="3" fillId="0" borderId="0" xfId="2" applyFont="1"/>
    <xf numFmtId="1" fontId="3" fillId="0" borderId="18" xfId="1" applyNumberFormat="1" applyFont="1" applyBorder="1"/>
    <xf numFmtId="1" fontId="0" fillId="0" borderId="19" xfId="0" applyNumberFormat="1" applyBorder="1"/>
    <xf numFmtId="1" fontId="3" fillId="0" borderId="19" xfId="1" applyNumberFormat="1" applyFont="1" applyBorder="1"/>
    <xf numFmtId="1" fontId="3" fillId="0" borderId="20" xfId="1" applyNumberFormat="1" applyFont="1" applyBorder="1"/>
    <xf numFmtId="0" fontId="0" fillId="0" borderId="8" xfId="0" applyBorder="1"/>
    <xf numFmtId="0" fontId="0" fillId="0" borderId="15" xfId="0" applyBorder="1"/>
    <xf numFmtId="168" fontId="0" fillId="0" borderId="21" xfId="1" applyNumberFormat="1" applyFont="1" applyBorder="1"/>
    <xf numFmtId="168" fontId="0" fillId="0" borderId="24" xfId="1" applyNumberFormat="1" applyFont="1" applyBorder="1"/>
    <xf numFmtId="168" fontId="0" fillId="0" borderId="17" xfId="1" applyNumberFormat="1" applyFont="1" applyBorder="1"/>
    <xf numFmtId="0" fontId="0" fillId="0" borderId="22" xfId="0" applyBorder="1"/>
    <xf numFmtId="165" fontId="4" fillId="0" borderId="22" xfId="1" applyNumberFormat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4" fillId="2" borderId="27" xfId="1" applyNumberFormat="1" applyFont="1" applyFill="1" applyBorder="1"/>
    <xf numFmtId="165" fontId="4" fillId="2" borderId="28" xfId="1" applyNumberFormat="1" applyFont="1" applyFill="1" applyBorder="1"/>
    <xf numFmtId="1" fontId="4" fillId="2" borderId="18" xfId="1" applyNumberFormat="1" applyFont="1" applyFill="1" applyBorder="1" applyAlignment="1">
      <alignment horizontal="center"/>
    </xf>
    <xf numFmtId="165" fontId="4" fillId="2" borderId="29" xfId="1" applyNumberFormat="1" applyFont="1" applyFill="1" applyBorder="1" applyAlignment="1">
      <alignment horizontal="center"/>
    </xf>
    <xf numFmtId="1" fontId="4" fillId="2" borderId="29" xfId="1" applyNumberFormat="1" applyFont="1" applyFill="1" applyBorder="1" applyAlignment="1">
      <alignment horizontal="center"/>
    </xf>
    <xf numFmtId="3" fontId="4" fillId="2" borderId="29" xfId="1" applyNumberFormat="1" applyFont="1" applyFill="1" applyBorder="1" applyAlignment="1">
      <alignment horizontal="center"/>
    </xf>
    <xf numFmtId="166" fontId="4" fillId="2" borderId="29" xfId="1" applyNumberFormat="1" applyFont="1" applyFill="1" applyBorder="1" applyAlignment="1">
      <alignment horizontal="center"/>
    </xf>
    <xf numFmtId="165" fontId="4" fillId="3" borderId="29" xfId="1" applyNumberFormat="1" applyFont="1" applyFill="1" applyBorder="1" applyAlignment="1">
      <alignment horizontal="center"/>
    </xf>
    <xf numFmtId="164" fontId="4" fillId="3" borderId="29" xfId="1" applyFont="1" applyFill="1" applyBorder="1" applyAlignment="1">
      <alignment horizontal="center"/>
    </xf>
    <xf numFmtId="164" fontId="4" fillId="3" borderId="30" xfId="1" applyFont="1" applyFill="1" applyBorder="1" applyAlignment="1">
      <alignment horizontal="center"/>
    </xf>
    <xf numFmtId="167" fontId="0" fillId="0" borderId="17" xfId="2" applyNumberFormat="1" applyFont="1" applyBorder="1"/>
    <xf numFmtId="167" fontId="0" fillId="0" borderId="21" xfId="2" applyNumberFormat="1" applyFont="1" applyBorder="1"/>
    <xf numFmtId="167" fontId="0" fillId="0" borderId="24" xfId="2" applyNumberFormat="1" applyFont="1" applyBorder="1"/>
    <xf numFmtId="167" fontId="0" fillId="0" borderId="26" xfId="2" applyNumberFormat="1" applyFont="1" applyBorder="1"/>
    <xf numFmtId="167" fontId="0" fillId="0" borderId="23" xfId="2" applyNumberFormat="1" applyFont="1" applyBorder="1"/>
    <xf numFmtId="167" fontId="0" fillId="0" borderId="25" xfId="2" applyNumberFormat="1" applyFont="1" applyBorder="1"/>
    <xf numFmtId="168" fontId="7" fillId="0" borderId="8" xfId="1" applyNumberFormat="1" applyFont="1" applyBorder="1"/>
    <xf numFmtId="168" fontId="7" fillId="0" borderId="9" xfId="1" applyNumberFormat="1" applyFont="1" applyBorder="1"/>
    <xf numFmtId="3" fontId="7" fillId="0" borderId="8" xfId="0" applyNumberFormat="1" applyFont="1" applyBorder="1"/>
    <xf numFmtId="3" fontId="7" fillId="0" borderId="0" xfId="0" applyNumberFormat="1" applyFont="1"/>
    <xf numFmtId="164" fontId="4" fillId="2" borderId="31" xfId="1" applyFont="1" applyFill="1" applyBorder="1"/>
    <xf numFmtId="0" fontId="9" fillId="0" borderId="0" xfId="0" applyFont="1"/>
    <xf numFmtId="0" fontId="10" fillId="4" borderId="1" xfId="0" applyFont="1" applyFill="1" applyBorder="1"/>
    <xf numFmtId="0" fontId="10" fillId="4" borderId="2" xfId="0" applyFont="1" applyFill="1" applyBorder="1"/>
    <xf numFmtId="165" fontId="10" fillId="4" borderId="16" xfId="0" applyNumberFormat="1" applyFont="1" applyFill="1" applyBorder="1"/>
    <xf numFmtId="165" fontId="10" fillId="4" borderId="3" xfId="0" applyNumberFormat="1" applyFont="1" applyFill="1" applyBorder="1"/>
    <xf numFmtId="165" fontId="10" fillId="4" borderId="12" xfId="0" applyNumberFormat="1" applyFont="1" applyFill="1" applyBorder="1"/>
    <xf numFmtId="0" fontId="10" fillId="4" borderId="3" xfId="0" applyFont="1" applyFill="1" applyBorder="1"/>
    <xf numFmtId="3" fontId="10" fillId="4" borderId="1" xfId="0" applyNumberFormat="1" applyFont="1" applyFill="1" applyBorder="1"/>
    <xf numFmtId="167" fontId="10" fillId="4" borderId="3" xfId="0" applyNumberFormat="1" applyFont="1" applyFill="1" applyBorder="1"/>
    <xf numFmtId="3" fontId="10" fillId="6" borderId="1" xfId="0" applyNumberFormat="1" applyFont="1" applyFill="1" applyBorder="1"/>
    <xf numFmtId="167" fontId="10" fillId="6" borderId="3" xfId="0" applyNumberFormat="1" applyFont="1" applyFill="1" applyBorder="1"/>
    <xf numFmtId="0" fontId="7" fillId="0" borderId="2" xfId="0" applyFont="1" applyBorder="1"/>
    <xf numFmtId="3" fontId="7" fillId="0" borderId="2" xfId="0" applyNumberFormat="1" applyFont="1" applyBorder="1"/>
    <xf numFmtId="1" fontId="4" fillId="4" borderId="2" xfId="1" applyNumberFormat="1" applyFont="1" applyFill="1" applyBorder="1"/>
    <xf numFmtId="165" fontId="7" fillId="0" borderId="0" xfId="0" applyNumberFormat="1" applyFont="1"/>
    <xf numFmtId="0" fontId="7" fillId="0" borderId="2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923925</xdr:colOff>
      <xdr:row>2</xdr:row>
      <xdr:rowOff>57150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63352B9-C62A-430B-AB61-C8833C8B6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426720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C318-133F-48ED-A18E-ED1E15F61FC1}">
  <sheetPr>
    <pageSetUpPr fitToPage="1"/>
  </sheetPr>
  <dimension ref="A4:P128"/>
  <sheetViews>
    <sheetView tabSelected="1" workbookViewId="0">
      <selection activeCell="P6" sqref="P6"/>
    </sheetView>
  </sheetViews>
  <sheetFormatPr baseColWidth="10" defaultRowHeight="15" x14ac:dyDescent="0.25"/>
  <cols>
    <col min="1" max="1" width="28.28515625" customWidth="1"/>
    <col min="2" max="2" width="21.85546875" customWidth="1"/>
    <col min="3" max="3" width="14.85546875" customWidth="1"/>
    <col min="4" max="4" width="12.7109375" customWidth="1"/>
    <col min="5" max="5" width="12.42578125" customWidth="1"/>
    <col min="6" max="6" width="12.28515625" bestFit="1" customWidth="1"/>
    <col min="7" max="7" width="11.7109375" customWidth="1"/>
    <col min="8" max="8" width="17" customWidth="1"/>
    <col min="9" max="9" width="10.5703125" customWidth="1"/>
    <col min="10" max="10" width="13.28515625" bestFit="1" customWidth="1"/>
    <col min="11" max="11" width="12.42578125" customWidth="1"/>
    <col min="12" max="12" width="13.28515625" bestFit="1" customWidth="1"/>
    <col min="13" max="13" width="11" bestFit="1" customWidth="1"/>
    <col min="14" max="14" width="10.85546875" customWidth="1"/>
  </cols>
  <sheetData>
    <row r="4" spans="1:16" ht="18" x14ac:dyDescent="0.25">
      <c r="A4" s="1" t="s">
        <v>111</v>
      </c>
      <c r="B4" s="2"/>
      <c r="C4" s="3"/>
      <c r="D4" s="3"/>
      <c r="E4" s="3"/>
      <c r="F4" s="3"/>
      <c r="G4" s="3"/>
      <c r="H4" s="4"/>
      <c r="I4" s="5"/>
      <c r="J4" s="3"/>
      <c r="K4" s="3"/>
      <c r="L4" s="6"/>
      <c r="M4" s="6"/>
    </row>
    <row r="5" spans="1:16" ht="15.75" thickBot="1" x14ac:dyDescent="0.3">
      <c r="A5" s="80"/>
      <c r="B5" s="2"/>
      <c r="C5" s="3"/>
      <c r="D5" s="3"/>
      <c r="E5" s="3"/>
      <c r="F5" s="3"/>
      <c r="G5" s="3"/>
      <c r="H5" s="4"/>
      <c r="I5" s="5"/>
      <c r="J5" s="3"/>
      <c r="K5" s="3"/>
      <c r="L5" s="6"/>
      <c r="M5" s="6"/>
    </row>
    <row r="6" spans="1:16" ht="15.75" thickBot="1" x14ac:dyDescent="0.3">
      <c r="A6" s="7"/>
      <c r="B6" s="2"/>
      <c r="C6" s="3"/>
      <c r="D6" s="135" t="s">
        <v>0</v>
      </c>
      <c r="E6" s="136"/>
      <c r="F6" s="136"/>
      <c r="G6" s="136"/>
      <c r="H6" s="136"/>
      <c r="I6" s="137"/>
      <c r="J6" s="138" t="s">
        <v>1</v>
      </c>
      <c r="K6" s="136"/>
      <c r="L6" s="136"/>
      <c r="M6" s="137"/>
    </row>
    <row r="7" spans="1:16" x14ac:dyDescent="0.25">
      <c r="A7" s="8" t="s">
        <v>2</v>
      </c>
      <c r="B7" s="9" t="s">
        <v>3</v>
      </c>
      <c r="C7" s="9" t="s">
        <v>4</v>
      </c>
      <c r="D7" s="10" t="s">
        <v>114</v>
      </c>
      <c r="E7" s="11" t="s">
        <v>5</v>
      </c>
      <c r="F7" s="78" t="s">
        <v>115</v>
      </c>
      <c r="G7" s="11" t="s">
        <v>5</v>
      </c>
      <c r="H7" s="67" t="s">
        <v>6</v>
      </c>
      <c r="I7" s="22" t="s">
        <v>7</v>
      </c>
      <c r="J7" s="68" t="s">
        <v>114</v>
      </c>
      <c r="K7" s="69" t="s">
        <v>115</v>
      </c>
      <c r="L7" s="23" t="s">
        <v>8</v>
      </c>
      <c r="M7" s="24" t="s">
        <v>9</v>
      </c>
    </row>
    <row r="8" spans="1:16" x14ac:dyDescent="0.25">
      <c r="A8" s="2" t="s">
        <v>116</v>
      </c>
      <c r="B8" s="2" t="s">
        <v>24</v>
      </c>
      <c r="C8" s="12" t="s">
        <v>93</v>
      </c>
      <c r="D8" s="114">
        <v>59370</v>
      </c>
      <c r="E8" s="115">
        <v>52</v>
      </c>
      <c r="F8" s="79">
        <v>63755</v>
      </c>
      <c r="G8" s="57">
        <v>52</v>
      </c>
      <c r="H8" s="116">
        <f t="shared" ref="H8:H65" si="0">D8-F8</f>
        <v>-4385</v>
      </c>
      <c r="I8" s="62">
        <f t="shared" ref="I8:I66" si="1">H8/F8</f>
        <v>-6.8778919300447022E-2</v>
      </c>
      <c r="J8" s="116">
        <f t="shared" ref="J8:J65" si="2">D8*E8</f>
        <v>3087240</v>
      </c>
      <c r="K8" s="116">
        <f t="shared" ref="K8:K65" si="3">F8*G8</f>
        <v>3315260</v>
      </c>
      <c r="L8" s="117">
        <f t="shared" ref="L8:L65" si="4">J8-K8</f>
        <v>-228020</v>
      </c>
      <c r="M8" s="62">
        <f t="shared" ref="M8:M66" si="5">L8/K8</f>
        <v>-6.8778919300447022E-2</v>
      </c>
    </row>
    <row r="9" spans="1:16" x14ac:dyDescent="0.25">
      <c r="A9" s="2" t="s">
        <v>15</v>
      </c>
      <c r="B9" s="2" t="s">
        <v>24</v>
      </c>
      <c r="C9" s="12" t="s">
        <v>18</v>
      </c>
      <c r="D9" s="114">
        <v>19412</v>
      </c>
      <c r="E9" s="115">
        <v>50</v>
      </c>
      <c r="F9" s="79">
        <v>21057</v>
      </c>
      <c r="G9" s="58">
        <v>51</v>
      </c>
      <c r="H9" s="116">
        <f t="shared" si="0"/>
        <v>-1645</v>
      </c>
      <c r="I9" s="62">
        <f t="shared" si="1"/>
        <v>-7.8121289832359789E-2</v>
      </c>
      <c r="J9" s="116">
        <f t="shared" si="2"/>
        <v>970600</v>
      </c>
      <c r="K9" s="116">
        <f t="shared" si="3"/>
        <v>1073907</v>
      </c>
      <c r="L9" s="117">
        <f t="shared" si="4"/>
        <v>-103307</v>
      </c>
      <c r="M9" s="62">
        <f t="shared" si="5"/>
        <v>-9.619734297290175E-2</v>
      </c>
    </row>
    <row r="10" spans="1:16" x14ac:dyDescent="0.25">
      <c r="A10" s="2" t="s">
        <v>102</v>
      </c>
      <c r="B10" s="2" t="s">
        <v>24</v>
      </c>
      <c r="C10" s="12" t="s">
        <v>18</v>
      </c>
      <c r="D10" s="114">
        <v>32973</v>
      </c>
      <c r="E10" s="115">
        <v>50</v>
      </c>
      <c r="F10" s="79">
        <v>38150</v>
      </c>
      <c r="G10" s="58">
        <v>50</v>
      </c>
      <c r="H10" s="116">
        <f t="shared" si="0"/>
        <v>-5177</v>
      </c>
      <c r="I10" s="62">
        <f t="shared" si="1"/>
        <v>-0.13570117955439057</v>
      </c>
      <c r="J10" s="116">
        <f t="shared" si="2"/>
        <v>1648650</v>
      </c>
      <c r="K10" s="116">
        <f t="shared" si="3"/>
        <v>1907500</v>
      </c>
      <c r="L10" s="117">
        <f t="shared" si="4"/>
        <v>-258850</v>
      </c>
      <c r="M10" s="62">
        <f t="shared" si="5"/>
        <v>-0.13570117955439057</v>
      </c>
    </row>
    <row r="11" spans="1:16" x14ac:dyDescent="0.25">
      <c r="A11" s="2" t="s">
        <v>16</v>
      </c>
      <c r="B11" s="2" t="s">
        <v>24</v>
      </c>
      <c r="C11" s="12" t="s">
        <v>18</v>
      </c>
      <c r="D11" s="114">
        <v>97148</v>
      </c>
      <c r="E11" s="115">
        <v>51</v>
      </c>
      <c r="F11" s="79">
        <v>101046</v>
      </c>
      <c r="G11" s="58">
        <v>52</v>
      </c>
      <c r="H11" s="116">
        <f t="shared" si="0"/>
        <v>-3898</v>
      </c>
      <c r="I11" s="62">
        <f t="shared" si="1"/>
        <v>-3.8576489915484034E-2</v>
      </c>
      <c r="J11" s="116">
        <f t="shared" si="2"/>
        <v>4954548</v>
      </c>
      <c r="K11" s="116">
        <f t="shared" si="3"/>
        <v>5254392</v>
      </c>
      <c r="L11" s="117">
        <f t="shared" si="4"/>
        <v>-299844</v>
      </c>
      <c r="M11" s="62">
        <f t="shared" si="5"/>
        <v>-5.7065403570955499E-2</v>
      </c>
    </row>
    <row r="12" spans="1:16" x14ac:dyDescent="0.25">
      <c r="A12" s="2" t="s">
        <v>64</v>
      </c>
      <c r="B12" s="2" t="s">
        <v>24</v>
      </c>
      <c r="C12" s="12" t="s">
        <v>65</v>
      </c>
      <c r="D12" s="114">
        <v>6417</v>
      </c>
      <c r="E12" s="115">
        <v>50</v>
      </c>
      <c r="F12" s="79">
        <v>7277</v>
      </c>
      <c r="G12" s="81">
        <v>50</v>
      </c>
      <c r="H12" s="116">
        <f t="shared" si="0"/>
        <v>-860</v>
      </c>
      <c r="I12" s="62">
        <f t="shared" si="1"/>
        <v>-0.11818056891576199</v>
      </c>
      <c r="J12" s="116">
        <f t="shared" si="2"/>
        <v>320850</v>
      </c>
      <c r="K12" s="116">
        <f t="shared" si="3"/>
        <v>363850</v>
      </c>
      <c r="L12" s="117">
        <f t="shared" si="4"/>
        <v>-43000</v>
      </c>
      <c r="M12" s="62">
        <f t="shared" si="5"/>
        <v>-0.11818056891576199</v>
      </c>
      <c r="O12" s="16"/>
      <c r="P12" s="17"/>
    </row>
    <row r="13" spans="1:16" x14ac:dyDescent="0.25">
      <c r="A13" s="2" t="s">
        <v>11</v>
      </c>
      <c r="B13" s="2" t="s">
        <v>20</v>
      </c>
      <c r="C13" s="12" t="s">
        <v>18</v>
      </c>
      <c r="D13" s="114">
        <v>17984</v>
      </c>
      <c r="E13" s="115">
        <v>11</v>
      </c>
      <c r="F13" s="79">
        <v>20046</v>
      </c>
      <c r="G13" s="58">
        <v>11</v>
      </c>
      <c r="H13" s="116">
        <f t="shared" si="0"/>
        <v>-2062</v>
      </c>
      <c r="I13" s="62">
        <f t="shared" si="1"/>
        <v>-0.10286341414746084</v>
      </c>
      <c r="J13" s="116">
        <f t="shared" si="2"/>
        <v>197824</v>
      </c>
      <c r="K13" s="116">
        <f t="shared" si="3"/>
        <v>220506</v>
      </c>
      <c r="L13" s="117">
        <f t="shared" si="4"/>
        <v>-22682</v>
      </c>
      <c r="M13" s="62">
        <f t="shared" si="5"/>
        <v>-0.10286341414746084</v>
      </c>
      <c r="O13" s="16"/>
      <c r="P13" s="17"/>
    </row>
    <row r="14" spans="1:16" x14ac:dyDescent="0.25">
      <c r="A14" s="2" t="s">
        <v>72</v>
      </c>
      <c r="B14" s="2" t="s">
        <v>20</v>
      </c>
      <c r="C14" s="12" t="s">
        <v>73</v>
      </c>
      <c r="D14" s="114">
        <v>27400</v>
      </c>
      <c r="E14" s="115">
        <v>10</v>
      </c>
      <c r="F14" s="79">
        <v>28546</v>
      </c>
      <c r="G14" s="57">
        <v>10</v>
      </c>
      <c r="H14" s="116">
        <f t="shared" si="0"/>
        <v>-1146</v>
      </c>
      <c r="I14" s="62">
        <f t="shared" si="1"/>
        <v>-4.0145729699432496E-2</v>
      </c>
      <c r="J14" s="116">
        <f t="shared" si="2"/>
        <v>274000</v>
      </c>
      <c r="K14" s="116">
        <f t="shared" si="3"/>
        <v>285460</v>
      </c>
      <c r="L14" s="117">
        <f t="shared" si="4"/>
        <v>-11460</v>
      </c>
      <c r="M14" s="62">
        <f t="shared" si="5"/>
        <v>-4.0145729699432496E-2</v>
      </c>
    </row>
    <row r="15" spans="1:16" x14ac:dyDescent="0.25">
      <c r="A15" s="2" t="s">
        <v>12</v>
      </c>
      <c r="B15" s="2" t="s">
        <v>20</v>
      </c>
      <c r="C15" s="12" t="s">
        <v>18</v>
      </c>
      <c r="D15" s="114">
        <v>15380</v>
      </c>
      <c r="E15" s="115">
        <v>11</v>
      </c>
      <c r="F15" s="79">
        <v>15015</v>
      </c>
      <c r="G15" s="58">
        <v>11</v>
      </c>
      <c r="H15" s="116">
        <f t="shared" si="0"/>
        <v>365</v>
      </c>
      <c r="I15" s="62">
        <f t="shared" si="1"/>
        <v>2.4309024309024308E-2</v>
      </c>
      <c r="J15" s="116">
        <f t="shared" si="2"/>
        <v>169180</v>
      </c>
      <c r="K15" s="116">
        <f t="shared" si="3"/>
        <v>165165</v>
      </c>
      <c r="L15" s="117">
        <f t="shared" si="4"/>
        <v>4015</v>
      </c>
      <c r="M15" s="62">
        <f t="shared" si="5"/>
        <v>2.4309024309024308E-2</v>
      </c>
    </row>
    <row r="16" spans="1:16" x14ac:dyDescent="0.25">
      <c r="A16" s="2" t="s">
        <v>55</v>
      </c>
      <c r="B16" s="2" t="s">
        <v>20</v>
      </c>
      <c r="C16" s="12" t="s">
        <v>93</v>
      </c>
      <c r="D16" s="114">
        <v>8383</v>
      </c>
      <c r="E16" s="115">
        <v>10</v>
      </c>
      <c r="F16" s="79">
        <v>9129</v>
      </c>
      <c r="G16" s="57">
        <v>10</v>
      </c>
      <c r="H16" s="116">
        <f t="shared" si="0"/>
        <v>-746</v>
      </c>
      <c r="I16" s="62">
        <f t="shared" si="1"/>
        <v>-8.1717603242414283E-2</v>
      </c>
      <c r="J16" s="116">
        <f t="shared" si="2"/>
        <v>83830</v>
      </c>
      <c r="K16" s="116">
        <f t="shared" si="3"/>
        <v>91290</v>
      </c>
      <c r="L16" s="117">
        <f t="shared" si="4"/>
        <v>-7460</v>
      </c>
      <c r="M16" s="62">
        <f t="shared" si="5"/>
        <v>-8.1717603242414283E-2</v>
      </c>
    </row>
    <row r="17" spans="1:16" x14ac:dyDescent="0.25">
      <c r="A17" s="2" t="s">
        <v>27</v>
      </c>
      <c r="B17" s="2" t="s">
        <v>23</v>
      </c>
      <c r="C17" s="12" t="s">
        <v>39</v>
      </c>
      <c r="D17" s="114">
        <v>15389</v>
      </c>
      <c r="E17" s="115">
        <v>12</v>
      </c>
      <c r="F17" s="79">
        <v>15418</v>
      </c>
      <c r="G17" s="58">
        <v>12</v>
      </c>
      <c r="H17" s="116">
        <f t="shared" si="0"/>
        <v>-29</v>
      </c>
      <c r="I17" s="62">
        <f t="shared" si="1"/>
        <v>-1.8809184070566871E-3</v>
      </c>
      <c r="J17" s="116">
        <f t="shared" si="2"/>
        <v>184668</v>
      </c>
      <c r="K17" s="116">
        <f t="shared" si="3"/>
        <v>185016</v>
      </c>
      <c r="L17" s="117">
        <f t="shared" si="4"/>
        <v>-348</v>
      </c>
      <c r="M17" s="62">
        <f t="shared" si="5"/>
        <v>-1.8809184070566871E-3</v>
      </c>
    </row>
    <row r="18" spans="1:16" x14ac:dyDescent="0.25">
      <c r="A18" s="2" t="s">
        <v>44</v>
      </c>
      <c r="B18" s="2" t="s">
        <v>23</v>
      </c>
      <c r="C18" s="12" t="s">
        <v>93</v>
      </c>
      <c r="D18" s="114">
        <v>13464</v>
      </c>
      <c r="E18" s="115">
        <v>8</v>
      </c>
      <c r="F18" s="79">
        <v>19798</v>
      </c>
      <c r="G18" s="60">
        <v>8</v>
      </c>
      <c r="H18" s="116">
        <f t="shared" si="0"/>
        <v>-6334</v>
      </c>
      <c r="I18" s="62">
        <f t="shared" si="1"/>
        <v>-0.31993130619254473</v>
      </c>
      <c r="J18" s="116">
        <f t="shared" si="2"/>
        <v>107712</v>
      </c>
      <c r="K18" s="116">
        <f t="shared" si="3"/>
        <v>158384</v>
      </c>
      <c r="L18" s="117">
        <f t="shared" si="4"/>
        <v>-50672</v>
      </c>
      <c r="M18" s="62">
        <f t="shared" si="5"/>
        <v>-0.31993130619254473</v>
      </c>
      <c r="O18" s="16"/>
      <c r="P18" s="17"/>
    </row>
    <row r="19" spans="1:16" x14ac:dyDescent="0.25">
      <c r="A19" s="2" t="s">
        <v>28</v>
      </c>
      <c r="B19" s="2" t="s">
        <v>23</v>
      </c>
      <c r="C19" s="12" t="s">
        <v>39</v>
      </c>
      <c r="D19" s="114">
        <v>16371</v>
      </c>
      <c r="E19" s="115">
        <v>12</v>
      </c>
      <c r="F19" s="79">
        <v>15591</v>
      </c>
      <c r="G19" s="58">
        <v>12</v>
      </c>
      <c r="H19" s="116">
        <f t="shared" si="0"/>
        <v>780</v>
      </c>
      <c r="I19" s="62">
        <f t="shared" si="1"/>
        <v>5.0028862805464688E-2</v>
      </c>
      <c r="J19" s="116">
        <f t="shared" si="2"/>
        <v>196452</v>
      </c>
      <c r="K19" s="116">
        <f t="shared" si="3"/>
        <v>187092</v>
      </c>
      <c r="L19" s="117">
        <f t="shared" si="4"/>
        <v>9360</v>
      </c>
      <c r="M19" s="62">
        <f t="shared" si="5"/>
        <v>5.0028862805464688E-2</v>
      </c>
    </row>
    <row r="20" spans="1:16" x14ac:dyDescent="0.25">
      <c r="A20" s="2" t="s">
        <v>45</v>
      </c>
      <c r="B20" s="2" t="s">
        <v>23</v>
      </c>
      <c r="C20" s="12" t="s">
        <v>93</v>
      </c>
      <c r="D20" s="114">
        <v>30724</v>
      </c>
      <c r="E20" s="115">
        <v>14</v>
      </c>
      <c r="F20" s="79">
        <v>36876</v>
      </c>
      <c r="G20" s="57">
        <v>14</v>
      </c>
      <c r="H20" s="116">
        <f t="shared" si="0"/>
        <v>-6152</v>
      </c>
      <c r="I20" s="62">
        <f t="shared" si="1"/>
        <v>-0.16682937411866797</v>
      </c>
      <c r="J20" s="116">
        <f t="shared" si="2"/>
        <v>430136</v>
      </c>
      <c r="K20" s="116">
        <f t="shared" si="3"/>
        <v>516264</v>
      </c>
      <c r="L20" s="117">
        <f t="shared" si="4"/>
        <v>-86128</v>
      </c>
      <c r="M20" s="62">
        <f t="shared" si="5"/>
        <v>-0.16682937411866797</v>
      </c>
    </row>
    <row r="21" spans="1:16" x14ac:dyDescent="0.25">
      <c r="A21" s="2" t="s">
        <v>33</v>
      </c>
      <c r="B21" s="2" t="s">
        <v>23</v>
      </c>
      <c r="C21" s="12" t="s">
        <v>39</v>
      </c>
      <c r="D21" s="114">
        <v>14441</v>
      </c>
      <c r="E21" s="115">
        <v>19</v>
      </c>
      <c r="F21" s="79">
        <v>13695</v>
      </c>
      <c r="G21" s="57">
        <v>18</v>
      </c>
      <c r="H21" s="116">
        <f t="shared" si="0"/>
        <v>746</v>
      </c>
      <c r="I21" s="62">
        <f t="shared" si="1"/>
        <v>5.4472435195326761E-2</v>
      </c>
      <c r="J21" s="116">
        <f t="shared" si="2"/>
        <v>274379</v>
      </c>
      <c r="K21" s="116">
        <f t="shared" si="3"/>
        <v>246510</v>
      </c>
      <c r="L21" s="117">
        <f t="shared" si="4"/>
        <v>27869</v>
      </c>
      <c r="M21" s="62">
        <f t="shared" si="5"/>
        <v>0.1130542371506227</v>
      </c>
      <c r="O21" s="16"/>
      <c r="P21" s="17"/>
    </row>
    <row r="22" spans="1:16" x14ac:dyDescent="0.25">
      <c r="A22" s="2" t="s">
        <v>104</v>
      </c>
      <c r="B22" s="2" t="s">
        <v>23</v>
      </c>
      <c r="C22" s="12" t="s">
        <v>93</v>
      </c>
      <c r="D22" s="114">
        <v>20406</v>
      </c>
      <c r="E22" s="115">
        <v>5</v>
      </c>
      <c r="F22" s="79">
        <v>30891</v>
      </c>
      <c r="G22" s="56">
        <v>4</v>
      </c>
      <c r="H22" s="116">
        <f t="shared" si="0"/>
        <v>-10485</v>
      </c>
      <c r="I22" s="62">
        <f t="shared" si="1"/>
        <v>-0.33941924832475479</v>
      </c>
      <c r="J22" s="116">
        <f t="shared" si="2"/>
        <v>102030</v>
      </c>
      <c r="K22" s="116">
        <f t="shared" si="3"/>
        <v>123564</v>
      </c>
      <c r="L22" s="117">
        <f t="shared" si="4"/>
        <v>-21534</v>
      </c>
      <c r="M22" s="62">
        <f t="shared" si="5"/>
        <v>-0.17427406040594348</v>
      </c>
    </row>
    <row r="23" spans="1:16" x14ac:dyDescent="0.25">
      <c r="A23" s="2" t="s">
        <v>109</v>
      </c>
      <c r="B23" s="2" t="s">
        <v>23</v>
      </c>
      <c r="C23" s="12" t="s">
        <v>18</v>
      </c>
      <c r="D23" s="114">
        <v>12807</v>
      </c>
      <c r="E23" s="115">
        <v>13</v>
      </c>
      <c r="F23" s="79">
        <v>11973</v>
      </c>
      <c r="G23" s="57">
        <v>10</v>
      </c>
      <c r="H23" s="116">
        <f t="shared" si="0"/>
        <v>834</v>
      </c>
      <c r="I23" s="62">
        <f t="shared" si="1"/>
        <v>6.9656727637183669E-2</v>
      </c>
      <c r="J23" s="116">
        <f t="shared" si="2"/>
        <v>166491</v>
      </c>
      <c r="K23" s="116">
        <f t="shared" si="3"/>
        <v>119730</v>
      </c>
      <c r="L23" s="117">
        <f t="shared" si="4"/>
        <v>46761</v>
      </c>
      <c r="M23" s="62">
        <f t="shared" si="5"/>
        <v>0.39055374592833875</v>
      </c>
    </row>
    <row r="24" spans="1:16" x14ac:dyDescent="0.25">
      <c r="A24" s="2" t="s">
        <v>52</v>
      </c>
      <c r="B24" s="2" t="s">
        <v>23</v>
      </c>
      <c r="C24" s="12" t="s">
        <v>93</v>
      </c>
      <c r="D24" s="114">
        <v>38272</v>
      </c>
      <c r="E24" s="115">
        <v>11</v>
      </c>
      <c r="F24" s="79">
        <v>40183</v>
      </c>
      <c r="G24" s="57">
        <v>11</v>
      </c>
      <c r="H24" s="116">
        <f t="shared" si="0"/>
        <v>-1911</v>
      </c>
      <c r="I24" s="62">
        <f t="shared" si="1"/>
        <v>-4.7557424781624072E-2</v>
      </c>
      <c r="J24" s="116">
        <f t="shared" si="2"/>
        <v>420992</v>
      </c>
      <c r="K24" s="116">
        <f t="shared" si="3"/>
        <v>442013</v>
      </c>
      <c r="L24" s="117">
        <f t="shared" si="4"/>
        <v>-21021</v>
      </c>
      <c r="M24" s="62">
        <f t="shared" si="5"/>
        <v>-4.7557424781624072E-2</v>
      </c>
      <c r="O24" s="16"/>
      <c r="P24" s="17"/>
    </row>
    <row r="25" spans="1:16" x14ac:dyDescent="0.25">
      <c r="A25" s="2" t="s">
        <v>62</v>
      </c>
      <c r="B25" s="2" t="s">
        <v>23</v>
      </c>
      <c r="C25" s="12" t="s">
        <v>93</v>
      </c>
      <c r="D25" s="114">
        <v>34495</v>
      </c>
      <c r="E25" s="115">
        <v>12</v>
      </c>
      <c r="F25" s="79">
        <v>39973</v>
      </c>
      <c r="G25" s="60">
        <v>10</v>
      </c>
      <c r="H25" s="116">
        <f t="shared" si="0"/>
        <v>-5478</v>
      </c>
      <c r="I25" s="62">
        <f t="shared" si="1"/>
        <v>-0.13704250368999074</v>
      </c>
      <c r="J25" s="116">
        <f t="shared" si="2"/>
        <v>413940</v>
      </c>
      <c r="K25" s="116">
        <f t="shared" si="3"/>
        <v>399730</v>
      </c>
      <c r="L25" s="117">
        <f t="shared" si="4"/>
        <v>14210</v>
      </c>
      <c r="M25" s="62">
        <f t="shared" si="5"/>
        <v>3.5548995572011105E-2</v>
      </c>
      <c r="O25" s="16"/>
      <c r="P25" s="17"/>
    </row>
    <row r="26" spans="1:16" x14ac:dyDescent="0.25">
      <c r="A26" s="2" t="s">
        <v>60</v>
      </c>
      <c r="B26" s="2" t="s">
        <v>23</v>
      </c>
      <c r="C26" s="12" t="s">
        <v>93</v>
      </c>
      <c r="D26" s="114">
        <v>16193</v>
      </c>
      <c r="E26" s="115">
        <v>9</v>
      </c>
      <c r="F26" s="79">
        <v>16638</v>
      </c>
      <c r="G26" s="60">
        <v>9</v>
      </c>
      <c r="H26" s="116">
        <f t="shared" si="0"/>
        <v>-445</v>
      </c>
      <c r="I26" s="62">
        <f t="shared" si="1"/>
        <v>-2.6746003125375645E-2</v>
      </c>
      <c r="J26" s="116">
        <f t="shared" si="2"/>
        <v>145737</v>
      </c>
      <c r="K26" s="116">
        <f t="shared" si="3"/>
        <v>149742</v>
      </c>
      <c r="L26" s="117">
        <f t="shared" si="4"/>
        <v>-4005</v>
      </c>
      <c r="M26" s="62">
        <f t="shared" si="5"/>
        <v>-2.6746003125375645E-2</v>
      </c>
      <c r="O26" s="16"/>
      <c r="P26" s="17"/>
    </row>
    <row r="27" spans="1:16" x14ac:dyDescent="0.25">
      <c r="A27" s="2" t="s">
        <v>57</v>
      </c>
      <c r="B27" s="2" t="s">
        <v>23</v>
      </c>
      <c r="C27" s="12" t="s">
        <v>93</v>
      </c>
      <c r="D27" s="114">
        <v>27869</v>
      </c>
      <c r="E27" s="115">
        <v>11</v>
      </c>
      <c r="F27" s="79">
        <v>31102</v>
      </c>
      <c r="G27" s="57">
        <v>11</v>
      </c>
      <c r="H27" s="116">
        <f t="shared" si="0"/>
        <v>-3233</v>
      </c>
      <c r="I27" s="62">
        <f t="shared" si="1"/>
        <v>-0.10394829914474954</v>
      </c>
      <c r="J27" s="116">
        <f t="shared" si="2"/>
        <v>306559</v>
      </c>
      <c r="K27" s="116">
        <f t="shared" si="3"/>
        <v>342122</v>
      </c>
      <c r="L27" s="117">
        <f t="shared" si="4"/>
        <v>-35563</v>
      </c>
      <c r="M27" s="62">
        <f t="shared" si="5"/>
        <v>-0.10394829914474954</v>
      </c>
    </row>
    <row r="28" spans="1:16" x14ac:dyDescent="0.25">
      <c r="A28" s="2" t="s">
        <v>107</v>
      </c>
      <c r="B28" s="2" t="s">
        <v>23</v>
      </c>
      <c r="C28" s="12" t="s">
        <v>39</v>
      </c>
      <c r="D28" s="114">
        <v>29518</v>
      </c>
      <c r="E28" s="115">
        <v>2</v>
      </c>
      <c r="F28" s="79">
        <v>26973</v>
      </c>
      <c r="G28" s="58">
        <v>2</v>
      </c>
      <c r="H28" s="116">
        <f t="shared" si="0"/>
        <v>2545</v>
      </c>
      <c r="I28" s="62">
        <f t="shared" si="1"/>
        <v>9.4353612872131384E-2</v>
      </c>
      <c r="J28" s="116">
        <f t="shared" si="2"/>
        <v>59036</v>
      </c>
      <c r="K28" s="116">
        <f t="shared" si="3"/>
        <v>53946</v>
      </c>
      <c r="L28" s="117">
        <f t="shared" si="4"/>
        <v>5090</v>
      </c>
      <c r="M28" s="62">
        <f t="shared" si="5"/>
        <v>9.4353612872131384E-2</v>
      </c>
    </row>
    <row r="29" spans="1:16" x14ac:dyDescent="0.25">
      <c r="A29" s="2" t="s">
        <v>17</v>
      </c>
      <c r="B29" s="2" t="s">
        <v>23</v>
      </c>
      <c r="C29" s="12" t="s">
        <v>18</v>
      </c>
      <c r="D29" s="114">
        <v>37378</v>
      </c>
      <c r="E29" s="115">
        <v>8</v>
      </c>
      <c r="F29" s="79">
        <v>37690</v>
      </c>
      <c r="G29" s="59">
        <v>8</v>
      </c>
      <c r="H29" s="116">
        <f t="shared" si="0"/>
        <v>-312</v>
      </c>
      <c r="I29" s="62">
        <f t="shared" si="1"/>
        <v>-8.2780578402759358E-3</v>
      </c>
      <c r="J29" s="116">
        <f t="shared" si="2"/>
        <v>299024</v>
      </c>
      <c r="K29" s="116">
        <f t="shared" si="3"/>
        <v>301520</v>
      </c>
      <c r="L29" s="117">
        <f t="shared" si="4"/>
        <v>-2496</v>
      </c>
      <c r="M29" s="62">
        <f t="shared" si="5"/>
        <v>-8.2780578402759358E-3</v>
      </c>
      <c r="O29" s="16"/>
      <c r="P29" s="17"/>
    </row>
    <row r="30" spans="1:16" x14ac:dyDescent="0.25">
      <c r="A30" s="2" t="s">
        <v>106</v>
      </c>
      <c r="B30" s="2" t="s">
        <v>119</v>
      </c>
      <c r="C30" s="12" t="s">
        <v>82</v>
      </c>
      <c r="D30" s="114">
        <v>13648</v>
      </c>
      <c r="E30" s="115">
        <v>12</v>
      </c>
      <c r="F30" s="79">
        <v>15456</v>
      </c>
      <c r="G30" s="66">
        <v>11</v>
      </c>
      <c r="H30" s="116">
        <f t="shared" si="0"/>
        <v>-1808</v>
      </c>
      <c r="I30" s="62">
        <f t="shared" si="1"/>
        <v>-0.11697722567287784</v>
      </c>
      <c r="J30" s="116">
        <f t="shared" si="2"/>
        <v>163776</v>
      </c>
      <c r="K30" s="116">
        <f t="shared" si="3"/>
        <v>170016</v>
      </c>
      <c r="L30" s="117">
        <f t="shared" si="4"/>
        <v>-6240</v>
      </c>
      <c r="M30" s="62">
        <f t="shared" si="5"/>
        <v>-3.6702428006775832E-2</v>
      </c>
    </row>
    <row r="31" spans="1:16" x14ac:dyDescent="0.25">
      <c r="A31" s="2" t="s">
        <v>31</v>
      </c>
      <c r="B31" s="2" t="s">
        <v>119</v>
      </c>
      <c r="C31" s="12" t="s">
        <v>39</v>
      </c>
      <c r="D31" s="114">
        <v>7246</v>
      </c>
      <c r="E31" s="115">
        <v>12</v>
      </c>
      <c r="F31" s="79">
        <v>6524</v>
      </c>
      <c r="G31" s="57">
        <v>12</v>
      </c>
      <c r="H31" s="116">
        <f t="shared" si="0"/>
        <v>722</v>
      </c>
      <c r="I31" s="62">
        <f t="shared" si="1"/>
        <v>0.11066830165542611</v>
      </c>
      <c r="J31" s="116">
        <f t="shared" si="2"/>
        <v>86952</v>
      </c>
      <c r="K31" s="116">
        <f t="shared" si="3"/>
        <v>78288</v>
      </c>
      <c r="L31" s="117">
        <f t="shared" si="4"/>
        <v>8664</v>
      </c>
      <c r="M31" s="62">
        <f t="shared" si="5"/>
        <v>0.11066830165542611</v>
      </c>
    </row>
    <row r="32" spans="1:16" x14ac:dyDescent="0.25">
      <c r="A32" s="2" t="s">
        <v>47</v>
      </c>
      <c r="B32" s="2" t="s">
        <v>119</v>
      </c>
      <c r="C32" s="12" t="s">
        <v>93</v>
      </c>
      <c r="D32" s="114">
        <v>16396</v>
      </c>
      <c r="E32" s="115">
        <v>6</v>
      </c>
      <c r="F32" s="79">
        <v>21045</v>
      </c>
      <c r="G32" s="57">
        <v>11</v>
      </c>
      <c r="H32" s="116">
        <f t="shared" si="0"/>
        <v>-4649</v>
      </c>
      <c r="I32" s="62">
        <f t="shared" si="1"/>
        <v>-0.22090757899738656</v>
      </c>
      <c r="J32" s="116">
        <f t="shared" si="2"/>
        <v>98376</v>
      </c>
      <c r="K32" s="116">
        <f t="shared" si="3"/>
        <v>231495</v>
      </c>
      <c r="L32" s="117">
        <f t="shared" si="4"/>
        <v>-133119</v>
      </c>
      <c r="M32" s="62">
        <f t="shared" si="5"/>
        <v>-0.57504049763493814</v>
      </c>
    </row>
    <row r="33" spans="1:16" x14ac:dyDescent="0.25">
      <c r="A33" s="2" t="s">
        <v>34</v>
      </c>
      <c r="B33" s="2" t="s">
        <v>119</v>
      </c>
      <c r="C33" s="12" t="s">
        <v>39</v>
      </c>
      <c r="D33" s="114">
        <v>13801</v>
      </c>
      <c r="E33" s="115">
        <v>18</v>
      </c>
      <c r="F33" s="79">
        <v>17932</v>
      </c>
      <c r="G33" s="57">
        <v>18</v>
      </c>
      <c r="H33" s="116">
        <f t="shared" si="0"/>
        <v>-4131</v>
      </c>
      <c r="I33" s="62">
        <f t="shared" si="1"/>
        <v>-0.23037028775373633</v>
      </c>
      <c r="J33" s="116">
        <f t="shared" si="2"/>
        <v>248418</v>
      </c>
      <c r="K33" s="116">
        <f t="shared" si="3"/>
        <v>322776</v>
      </c>
      <c r="L33" s="117">
        <f t="shared" si="4"/>
        <v>-74358</v>
      </c>
      <c r="M33" s="62">
        <f t="shared" si="5"/>
        <v>-0.23037028775373633</v>
      </c>
    </row>
    <row r="34" spans="1:16" x14ac:dyDescent="0.25">
      <c r="A34" s="2" t="s">
        <v>61</v>
      </c>
      <c r="B34" s="2" t="s">
        <v>119</v>
      </c>
      <c r="C34" s="12" t="s">
        <v>93</v>
      </c>
      <c r="D34" s="114">
        <v>12862</v>
      </c>
      <c r="E34" s="115">
        <v>4</v>
      </c>
      <c r="F34" s="79">
        <v>16654</v>
      </c>
      <c r="G34" s="60">
        <v>4</v>
      </c>
      <c r="H34" s="116">
        <f t="shared" si="0"/>
        <v>-3792</v>
      </c>
      <c r="I34" s="62">
        <f t="shared" si="1"/>
        <v>-0.22769304671550378</v>
      </c>
      <c r="J34" s="116">
        <f t="shared" si="2"/>
        <v>51448</v>
      </c>
      <c r="K34" s="116">
        <f t="shared" si="3"/>
        <v>66616</v>
      </c>
      <c r="L34" s="117">
        <f t="shared" si="4"/>
        <v>-15168</v>
      </c>
      <c r="M34" s="62">
        <f t="shared" si="5"/>
        <v>-0.22769304671550378</v>
      </c>
    </row>
    <row r="35" spans="1:16" x14ac:dyDescent="0.25">
      <c r="A35" s="2" t="s">
        <v>95</v>
      </c>
      <c r="B35" s="2" t="s">
        <v>75</v>
      </c>
      <c r="C35" s="12" t="s">
        <v>82</v>
      </c>
      <c r="D35" s="114">
        <v>30064</v>
      </c>
      <c r="E35" s="115">
        <v>12</v>
      </c>
      <c r="F35" s="79">
        <v>32736</v>
      </c>
      <c r="G35" s="56">
        <v>12</v>
      </c>
      <c r="H35" s="116">
        <f t="shared" si="0"/>
        <v>-2672</v>
      </c>
      <c r="I35" s="62">
        <f t="shared" si="1"/>
        <v>-8.1622678396871942E-2</v>
      </c>
      <c r="J35" s="116">
        <f t="shared" si="2"/>
        <v>360768</v>
      </c>
      <c r="K35" s="116">
        <f t="shared" si="3"/>
        <v>392832</v>
      </c>
      <c r="L35" s="117">
        <f t="shared" si="4"/>
        <v>-32064</v>
      </c>
      <c r="M35" s="62">
        <f t="shared" si="5"/>
        <v>-8.1622678396871942E-2</v>
      </c>
    </row>
    <row r="36" spans="1:16" x14ac:dyDescent="0.25">
      <c r="A36" s="2" t="s">
        <v>81</v>
      </c>
      <c r="B36" s="2" t="s">
        <v>75</v>
      </c>
      <c r="C36" s="12" t="s">
        <v>82</v>
      </c>
      <c r="D36" s="114">
        <v>34473</v>
      </c>
      <c r="E36" s="115">
        <v>12</v>
      </c>
      <c r="F36" s="79">
        <v>40472</v>
      </c>
      <c r="G36" s="56">
        <v>11</v>
      </c>
      <c r="H36" s="116">
        <f t="shared" si="0"/>
        <v>-5999</v>
      </c>
      <c r="I36" s="62">
        <f t="shared" si="1"/>
        <v>-0.14822593397904724</v>
      </c>
      <c r="J36" s="116">
        <f t="shared" si="2"/>
        <v>413676</v>
      </c>
      <c r="K36" s="116">
        <f t="shared" si="3"/>
        <v>445192</v>
      </c>
      <c r="L36" s="117">
        <f t="shared" si="4"/>
        <v>-31516</v>
      </c>
      <c r="M36" s="62">
        <f t="shared" si="5"/>
        <v>-7.0791927977142441E-2</v>
      </c>
      <c r="O36" s="16"/>
      <c r="P36" s="17"/>
    </row>
    <row r="37" spans="1:16" x14ac:dyDescent="0.25">
      <c r="A37" s="2" t="s">
        <v>110</v>
      </c>
      <c r="B37" s="2" t="s">
        <v>75</v>
      </c>
      <c r="C37" s="12" t="s">
        <v>39</v>
      </c>
      <c r="D37" s="114">
        <v>3452</v>
      </c>
      <c r="E37" s="115">
        <v>14</v>
      </c>
      <c r="F37" s="79">
        <v>3272</v>
      </c>
      <c r="G37" s="56">
        <v>14</v>
      </c>
      <c r="H37" s="116">
        <f t="shared" si="0"/>
        <v>180</v>
      </c>
      <c r="I37" s="62">
        <f t="shared" si="1"/>
        <v>5.5012224938875302E-2</v>
      </c>
      <c r="J37" s="116">
        <f t="shared" si="2"/>
        <v>48328</v>
      </c>
      <c r="K37" s="116">
        <f t="shared" si="3"/>
        <v>45808</v>
      </c>
      <c r="L37" s="117">
        <f t="shared" si="4"/>
        <v>2520</v>
      </c>
      <c r="M37" s="62">
        <f t="shared" si="5"/>
        <v>5.5012224938875302E-2</v>
      </c>
    </row>
    <row r="38" spans="1:16" x14ac:dyDescent="0.25">
      <c r="A38" s="2" t="s">
        <v>70</v>
      </c>
      <c r="B38" s="2" t="s">
        <v>75</v>
      </c>
      <c r="C38" s="12" t="s">
        <v>71</v>
      </c>
      <c r="D38" s="114">
        <v>29754</v>
      </c>
      <c r="E38" s="115">
        <v>11</v>
      </c>
      <c r="F38" s="79">
        <v>32288</v>
      </c>
      <c r="G38" s="60">
        <v>11</v>
      </c>
      <c r="H38" s="116">
        <f t="shared" si="0"/>
        <v>-2534</v>
      </c>
      <c r="I38" s="62">
        <f t="shared" si="1"/>
        <v>-7.8481169474727455E-2</v>
      </c>
      <c r="J38" s="116">
        <f t="shared" si="2"/>
        <v>327294</v>
      </c>
      <c r="K38" s="116">
        <f t="shared" si="3"/>
        <v>355168</v>
      </c>
      <c r="L38" s="117">
        <f t="shared" si="4"/>
        <v>-27874</v>
      </c>
      <c r="M38" s="62">
        <f t="shared" si="5"/>
        <v>-7.8481169474727455E-2</v>
      </c>
    </row>
    <row r="39" spans="1:16" x14ac:dyDescent="0.25">
      <c r="A39" s="2" t="s">
        <v>35</v>
      </c>
      <c r="B39" s="2" t="s">
        <v>75</v>
      </c>
      <c r="C39" s="12" t="s">
        <v>39</v>
      </c>
      <c r="D39" s="114">
        <v>28003</v>
      </c>
      <c r="E39" s="115">
        <v>18</v>
      </c>
      <c r="F39" s="79">
        <v>30425</v>
      </c>
      <c r="G39" s="57">
        <v>18</v>
      </c>
      <c r="H39" s="116">
        <f t="shared" si="0"/>
        <v>-2422</v>
      </c>
      <c r="I39" s="62">
        <f t="shared" si="1"/>
        <v>-7.9605587510271164E-2</v>
      </c>
      <c r="J39" s="116">
        <f t="shared" si="2"/>
        <v>504054</v>
      </c>
      <c r="K39" s="116">
        <f t="shared" si="3"/>
        <v>547650</v>
      </c>
      <c r="L39" s="117">
        <f t="shared" si="4"/>
        <v>-43596</v>
      </c>
      <c r="M39" s="62">
        <f t="shared" si="5"/>
        <v>-7.9605587510271164E-2</v>
      </c>
    </row>
    <row r="40" spans="1:16" x14ac:dyDescent="0.25">
      <c r="A40" s="2" t="s">
        <v>36</v>
      </c>
      <c r="B40" s="2" t="s">
        <v>75</v>
      </c>
      <c r="C40" s="12" t="s">
        <v>39</v>
      </c>
      <c r="D40" s="114">
        <v>17065</v>
      </c>
      <c r="E40" s="115">
        <v>19</v>
      </c>
      <c r="F40" s="79">
        <v>18285</v>
      </c>
      <c r="G40" s="57">
        <v>18</v>
      </c>
      <c r="H40" s="116">
        <f t="shared" si="0"/>
        <v>-1220</v>
      </c>
      <c r="I40" s="62">
        <f t="shared" si="1"/>
        <v>-6.6721356302980581E-2</v>
      </c>
      <c r="J40" s="116">
        <f t="shared" si="2"/>
        <v>324235</v>
      </c>
      <c r="K40" s="116">
        <f t="shared" si="3"/>
        <v>329130</v>
      </c>
      <c r="L40" s="117">
        <f t="shared" si="4"/>
        <v>-4895</v>
      </c>
      <c r="M40" s="62">
        <f t="shared" si="5"/>
        <v>-1.4872542764257285E-2</v>
      </c>
    </row>
    <row r="41" spans="1:16" x14ac:dyDescent="0.25">
      <c r="A41" s="2" t="s">
        <v>38</v>
      </c>
      <c r="B41" s="2" t="s">
        <v>75</v>
      </c>
      <c r="C41" s="12" t="s">
        <v>39</v>
      </c>
      <c r="D41" s="114">
        <v>5106</v>
      </c>
      <c r="E41" s="115">
        <v>13</v>
      </c>
      <c r="F41" s="79">
        <v>6132</v>
      </c>
      <c r="G41" s="57">
        <v>13</v>
      </c>
      <c r="H41" s="116">
        <f t="shared" si="0"/>
        <v>-1026</v>
      </c>
      <c r="I41" s="62">
        <f t="shared" si="1"/>
        <v>-0.16731898238747553</v>
      </c>
      <c r="J41" s="116">
        <f t="shared" si="2"/>
        <v>66378</v>
      </c>
      <c r="K41" s="116">
        <f t="shared" si="3"/>
        <v>79716</v>
      </c>
      <c r="L41" s="117">
        <f t="shared" si="4"/>
        <v>-13338</v>
      </c>
      <c r="M41" s="62">
        <f t="shared" si="5"/>
        <v>-0.16731898238747553</v>
      </c>
      <c r="O41" s="16"/>
      <c r="P41" s="17"/>
    </row>
    <row r="42" spans="1:16" x14ac:dyDescent="0.25">
      <c r="A42" s="2" t="s">
        <v>43</v>
      </c>
      <c r="B42" s="2" t="s">
        <v>22</v>
      </c>
      <c r="C42" s="12" t="s">
        <v>93</v>
      </c>
      <c r="D42" s="114">
        <v>8423</v>
      </c>
      <c r="E42" s="115">
        <v>10</v>
      </c>
      <c r="F42" s="79">
        <v>10016</v>
      </c>
      <c r="G42" s="57">
        <v>10</v>
      </c>
      <c r="H42" s="116">
        <f t="shared" si="0"/>
        <v>-1593</v>
      </c>
      <c r="I42" s="62">
        <f t="shared" si="1"/>
        <v>-0.15904552715654952</v>
      </c>
      <c r="J42" s="116">
        <f t="shared" si="2"/>
        <v>84230</v>
      </c>
      <c r="K42" s="116">
        <f t="shared" si="3"/>
        <v>100160</v>
      </c>
      <c r="L42" s="117">
        <f t="shared" si="4"/>
        <v>-15930</v>
      </c>
      <c r="M42" s="62">
        <f t="shared" si="5"/>
        <v>-0.15904552715654952</v>
      </c>
    </row>
    <row r="43" spans="1:16" x14ac:dyDescent="0.25">
      <c r="A43" s="2" t="s">
        <v>53</v>
      </c>
      <c r="B43" s="2" t="s">
        <v>22</v>
      </c>
      <c r="C43" s="12" t="s">
        <v>93</v>
      </c>
      <c r="D43" s="114">
        <v>10437</v>
      </c>
      <c r="E43" s="115">
        <v>10</v>
      </c>
      <c r="F43" s="79">
        <v>11876</v>
      </c>
      <c r="G43" s="57">
        <v>10</v>
      </c>
      <c r="H43" s="116">
        <f t="shared" si="0"/>
        <v>-1439</v>
      </c>
      <c r="I43" s="62">
        <f t="shared" si="1"/>
        <v>-0.12116874368474234</v>
      </c>
      <c r="J43" s="116">
        <f t="shared" si="2"/>
        <v>104370</v>
      </c>
      <c r="K43" s="116">
        <f t="shared" si="3"/>
        <v>118760</v>
      </c>
      <c r="L43" s="117">
        <f t="shared" si="4"/>
        <v>-14390</v>
      </c>
      <c r="M43" s="62">
        <f t="shared" si="5"/>
        <v>-0.12116874368474234</v>
      </c>
      <c r="O43" s="16"/>
      <c r="P43" s="17"/>
    </row>
    <row r="44" spans="1:16" x14ac:dyDescent="0.25">
      <c r="A44" s="2" t="s">
        <v>13</v>
      </c>
      <c r="B44" s="2" t="s">
        <v>22</v>
      </c>
      <c r="C44" s="12" t="s">
        <v>18</v>
      </c>
      <c r="D44" s="114">
        <v>13110</v>
      </c>
      <c r="E44" s="115">
        <v>11</v>
      </c>
      <c r="F44" s="79">
        <v>15027</v>
      </c>
      <c r="G44" s="58">
        <v>11</v>
      </c>
      <c r="H44" s="116">
        <f t="shared" si="0"/>
        <v>-1917</v>
      </c>
      <c r="I44" s="62">
        <f t="shared" si="1"/>
        <v>-0.12757037332800958</v>
      </c>
      <c r="J44" s="116">
        <f t="shared" si="2"/>
        <v>144210</v>
      </c>
      <c r="K44" s="116">
        <f t="shared" si="3"/>
        <v>165297</v>
      </c>
      <c r="L44" s="117">
        <f t="shared" si="4"/>
        <v>-21087</v>
      </c>
      <c r="M44" s="62">
        <f t="shared" si="5"/>
        <v>-0.12757037332800958</v>
      </c>
    </row>
    <row r="45" spans="1:16" x14ac:dyDescent="0.25">
      <c r="A45" s="2" t="s">
        <v>59</v>
      </c>
      <c r="B45" s="2" t="s">
        <v>22</v>
      </c>
      <c r="C45" s="12" t="s">
        <v>93</v>
      </c>
      <c r="D45" s="114">
        <v>21658</v>
      </c>
      <c r="E45" s="115">
        <v>12</v>
      </c>
      <c r="F45" s="79">
        <v>24582</v>
      </c>
      <c r="G45" s="57">
        <v>12</v>
      </c>
      <c r="H45" s="116">
        <f t="shared" si="0"/>
        <v>-2924</v>
      </c>
      <c r="I45" s="62">
        <f t="shared" si="1"/>
        <v>-0.11894882434301521</v>
      </c>
      <c r="J45" s="116">
        <f t="shared" si="2"/>
        <v>259896</v>
      </c>
      <c r="K45" s="116">
        <f t="shared" si="3"/>
        <v>294984</v>
      </c>
      <c r="L45" s="117">
        <f t="shared" si="4"/>
        <v>-35088</v>
      </c>
      <c r="M45" s="62">
        <f t="shared" si="5"/>
        <v>-0.11894882434301521</v>
      </c>
    </row>
    <row r="46" spans="1:16" x14ac:dyDescent="0.25">
      <c r="A46" s="2" t="s">
        <v>25</v>
      </c>
      <c r="B46" s="2" t="s">
        <v>21</v>
      </c>
      <c r="C46" s="12" t="s">
        <v>39</v>
      </c>
      <c r="D46" s="114">
        <v>23228</v>
      </c>
      <c r="E46" s="115">
        <v>12</v>
      </c>
      <c r="F46" s="79">
        <v>27989</v>
      </c>
      <c r="G46" s="58">
        <v>12</v>
      </c>
      <c r="H46" s="116">
        <f t="shared" si="0"/>
        <v>-4761</v>
      </c>
      <c r="I46" s="62">
        <f t="shared" si="1"/>
        <v>-0.17010254028368288</v>
      </c>
      <c r="J46" s="116">
        <f t="shared" si="2"/>
        <v>278736</v>
      </c>
      <c r="K46" s="116">
        <f t="shared" si="3"/>
        <v>335868</v>
      </c>
      <c r="L46" s="117">
        <f t="shared" si="4"/>
        <v>-57132</v>
      </c>
      <c r="M46" s="62">
        <f t="shared" si="5"/>
        <v>-0.17010254028368288</v>
      </c>
    </row>
    <row r="47" spans="1:16" x14ac:dyDescent="0.25">
      <c r="A47" s="2" t="s">
        <v>46</v>
      </c>
      <c r="B47" s="2" t="s">
        <v>21</v>
      </c>
      <c r="C47" s="12" t="s">
        <v>93</v>
      </c>
      <c r="D47" s="114">
        <v>11429</v>
      </c>
      <c r="E47" s="115">
        <v>8</v>
      </c>
      <c r="F47" s="79">
        <v>16474</v>
      </c>
      <c r="G47" s="57">
        <v>12</v>
      </c>
      <c r="H47" s="116">
        <f t="shared" si="0"/>
        <v>-5045</v>
      </c>
      <c r="I47" s="62">
        <f t="shared" si="1"/>
        <v>-0.30624013597183442</v>
      </c>
      <c r="J47" s="116">
        <f t="shared" si="2"/>
        <v>91432</v>
      </c>
      <c r="K47" s="116">
        <f t="shared" si="3"/>
        <v>197688</v>
      </c>
      <c r="L47" s="117">
        <f t="shared" si="4"/>
        <v>-106256</v>
      </c>
      <c r="M47" s="62">
        <f t="shared" si="5"/>
        <v>-0.53749342398122291</v>
      </c>
    </row>
    <row r="48" spans="1:16" x14ac:dyDescent="0.25">
      <c r="A48" s="2" t="s">
        <v>54</v>
      </c>
      <c r="B48" s="2" t="s">
        <v>21</v>
      </c>
      <c r="C48" s="12" t="s">
        <v>93</v>
      </c>
      <c r="D48" s="114">
        <v>36075</v>
      </c>
      <c r="E48" s="115">
        <v>17</v>
      </c>
      <c r="F48" s="79">
        <v>38149</v>
      </c>
      <c r="G48" s="57">
        <v>17</v>
      </c>
      <c r="H48" s="116">
        <f t="shared" si="0"/>
        <v>-2074</v>
      </c>
      <c r="I48" s="62">
        <f t="shared" si="1"/>
        <v>-5.4365776298199164E-2</v>
      </c>
      <c r="J48" s="116">
        <f t="shared" si="2"/>
        <v>613275</v>
      </c>
      <c r="K48" s="116">
        <f t="shared" si="3"/>
        <v>648533</v>
      </c>
      <c r="L48" s="117">
        <f t="shared" si="4"/>
        <v>-35258</v>
      </c>
      <c r="M48" s="62">
        <f t="shared" si="5"/>
        <v>-5.4365776298199164E-2</v>
      </c>
    </row>
    <row r="49" spans="1:16" x14ac:dyDescent="0.25">
      <c r="A49" s="2" t="s">
        <v>14</v>
      </c>
      <c r="B49" s="2" t="s">
        <v>21</v>
      </c>
      <c r="C49" s="12" t="s">
        <v>18</v>
      </c>
      <c r="D49" s="114">
        <v>31169</v>
      </c>
      <c r="E49" s="115">
        <v>25</v>
      </c>
      <c r="F49" s="79">
        <v>27448</v>
      </c>
      <c r="G49" s="58">
        <v>38</v>
      </c>
      <c r="H49" s="116">
        <f t="shared" si="0"/>
        <v>3721</v>
      </c>
      <c r="I49" s="62">
        <f t="shared" si="1"/>
        <v>0.13556543281842029</v>
      </c>
      <c r="J49" s="116">
        <f t="shared" si="2"/>
        <v>779225</v>
      </c>
      <c r="K49" s="116">
        <f t="shared" si="3"/>
        <v>1043024</v>
      </c>
      <c r="L49" s="117">
        <f t="shared" si="4"/>
        <v>-263799</v>
      </c>
      <c r="M49" s="62">
        <f t="shared" si="5"/>
        <v>-0.25291747840893403</v>
      </c>
    </row>
    <row r="50" spans="1:16" x14ac:dyDescent="0.25">
      <c r="A50" s="2" t="s">
        <v>26</v>
      </c>
      <c r="B50" s="2" t="s">
        <v>21</v>
      </c>
      <c r="C50" s="12" t="s">
        <v>39</v>
      </c>
      <c r="D50" s="114">
        <v>15643</v>
      </c>
      <c r="E50" s="115">
        <v>6</v>
      </c>
      <c r="F50" s="79">
        <v>23469</v>
      </c>
      <c r="G50" s="59">
        <v>6</v>
      </c>
      <c r="H50" s="116">
        <f t="shared" si="0"/>
        <v>-7826</v>
      </c>
      <c r="I50" s="62">
        <f t="shared" si="1"/>
        <v>-0.33346116153223399</v>
      </c>
      <c r="J50" s="116">
        <f t="shared" si="2"/>
        <v>93858</v>
      </c>
      <c r="K50" s="116">
        <f t="shared" si="3"/>
        <v>140814</v>
      </c>
      <c r="L50" s="117">
        <f t="shared" si="4"/>
        <v>-46956</v>
      </c>
      <c r="M50" s="62">
        <f t="shared" si="5"/>
        <v>-0.33346116153223399</v>
      </c>
    </row>
    <row r="51" spans="1:16" x14ac:dyDescent="0.25">
      <c r="A51" s="2" t="s">
        <v>29</v>
      </c>
      <c r="B51" s="2" t="s">
        <v>21</v>
      </c>
      <c r="C51" s="12" t="s">
        <v>39</v>
      </c>
      <c r="D51" s="114">
        <v>29668</v>
      </c>
      <c r="E51" s="115">
        <v>18</v>
      </c>
      <c r="F51" s="79">
        <v>34349</v>
      </c>
      <c r="G51" s="58">
        <v>18</v>
      </c>
      <c r="H51" s="116">
        <f t="shared" si="0"/>
        <v>-4681</v>
      </c>
      <c r="I51" s="62">
        <f t="shared" si="1"/>
        <v>-0.13627762089143788</v>
      </c>
      <c r="J51" s="116">
        <f t="shared" si="2"/>
        <v>534024</v>
      </c>
      <c r="K51" s="116">
        <f t="shared" si="3"/>
        <v>618282</v>
      </c>
      <c r="L51" s="117">
        <f t="shared" si="4"/>
        <v>-84258</v>
      </c>
      <c r="M51" s="62">
        <f t="shared" si="5"/>
        <v>-0.13627762089143788</v>
      </c>
    </row>
    <row r="52" spans="1:16" x14ac:dyDescent="0.25">
      <c r="A52" s="2" t="s">
        <v>68</v>
      </c>
      <c r="B52" s="2" t="s">
        <v>40</v>
      </c>
      <c r="C52" s="12" t="s">
        <v>69</v>
      </c>
      <c r="D52" s="114">
        <v>8386</v>
      </c>
      <c r="E52" s="115">
        <v>10</v>
      </c>
      <c r="F52" s="79">
        <v>9002</v>
      </c>
      <c r="G52" s="56">
        <v>33</v>
      </c>
      <c r="H52" s="116">
        <f t="shared" si="0"/>
        <v>-616</v>
      </c>
      <c r="I52" s="62">
        <f t="shared" si="1"/>
        <v>-6.8429237947122856E-2</v>
      </c>
      <c r="J52" s="116">
        <f t="shared" si="2"/>
        <v>83860</v>
      </c>
      <c r="K52" s="116">
        <f t="shared" si="3"/>
        <v>297066</v>
      </c>
      <c r="L52" s="117">
        <f t="shared" si="4"/>
        <v>-213206</v>
      </c>
      <c r="M52" s="62">
        <f t="shared" si="5"/>
        <v>-0.71770582968094632</v>
      </c>
    </row>
    <row r="53" spans="1:16" x14ac:dyDescent="0.25">
      <c r="A53" s="2" t="s">
        <v>32</v>
      </c>
      <c r="B53" s="2" t="s">
        <v>40</v>
      </c>
      <c r="C53" s="12" t="s">
        <v>39</v>
      </c>
      <c r="D53" s="114">
        <v>4742</v>
      </c>
      <c r="E53" s="115">
        <v>18</v>
      </c>
      <c r="F53" s="79">
        <v>4830</v>
      </c>
      <c r="G53" s="57">
        <v>18</v>
      </c>
      <c r="H53" s="116">
        <f t="shared" si="0"/>
        <v>-88</v>
      </c>
      <c r="I53" s="62">
        <f t="shared" si="1"/>
        <v>-1.8219461697722567E-2</v>
      </c>
      <c r="J53" s="116">
        <f t="shared" si="2"/>
        <v>85356</v>
      </c>
      <c r="K53" s="116">
        <f t="shared" si="3"/>
        <v>86940</v>
      </c>
      <c r="L53" s="117">
        <f t="shared" si="4"/>
        <v>-1584</v>
      </c>
      <c r="M53" s="62">
        <f t="shared" si="5"/>
        <v>-1.8219461697722567E-2</v>
      </c>
    </row>
    <row r="54" spans="1:16" x14ac:dyDescent="0.25">
      <c r="A54" s="2" t="s">
        <v>37</v>
      </c>
      <c r="B54" s="2" t="s">
        <v>40</v>
      </c>
      <c r="C54" s="12" t="s">
        <v>39</v>
      </c>
      <c r="D54" s="114">
        <v>6148</v>
      </c>
      <c r="E54" s="115">
        <v>18</v>
      </c>
      <c r="F54" s="79">
        <v>6670</v>
      </c>
      <c r="G54" s="57">
        <v>18</v>
      </c>
      <c r="H54" s="116">
        <f t="shared" si="0"/>
        <v>-522</v>
      </c>
      <c r="I54" s="62">
        <f t="shared" si="1"/>
        <v>-7.8260869565217397E-2</v>
      </c>
      <c r="J54" s="116">
        <f t="shared" si="2"/>
        <v>110664</v>
      </c>
      <c r="K54" s="116">
        <f t="shared" si="3"/>
        <v>120060</v>
      </c>
      <c r="L54" s="117">
        <f t="shared" si="4"/>
        <v>-9396</v>
      </c>
      <c r="M54" s="62">
        <f t="shared" si="5"/>
        <v>-7.8260869565217397E-2</v>
      </c>
    </row>
    <row r="55" spans="1:16" x14ac:dyDescent="0.25">
      <c r="A55" s="2" t="s">
        <v>66</v>
      </c>
      <c r="B55" s="2" t="s">
        <v>120</v>
      </c>
      <c r="C55" s="12" t="s">
        <v>67</v>
      </c>
      <c r="D55" s="114">
        <v>9133</v>
      </c>
      <c r="E55" s="115">
        <v>7</v>
      </c>
      <c r="F55" s="79">
        <v>8103</v>
      </c>
      <c r="G55" s="57">
        <v>7</v>
      </c>
      <c r="H55" s="116">
        <f t="shared" si="0"/>
        <v>1030</v>
      </c>
      <c r="I55" s="62">
        <f t="shared" si="1"/>
        <v>0.12711341478464766</v>
      </c>
      <c r="J55" s="116">
        <f t="shared" si="2"/>
        <v>63931</v>
      </c>
      <c r="K55" s="116">
        <f t="shared" si="3"/>
        <v>56721</v>
      </c>
      <c r="L55" s="117">
        <f t="shared" si="4"/>
        <v>7210</v>
      </c>
      <c r="M55" s="62">
        <f t="shared" si="5"/>
        <v>0.12711341478464766</v>
      </c>
      <c r="O55" s="16"/>
      <c r="P55" s="17"/>
    </row>
    <row r="56" spans="1:16" x14ac:dyDescent="0.25">
      <c r="A56" s="2" t="s">
        <v>41</v>
      </c>
      <c r="B56" s="2" t="s">
        <v>122</v>
      </c>
      <c r="C56" s="12" t="s">
        <v>94</v>
      </c>
      <c r="D56" s="114">
        <v>28759</v>
      </c>
      <c r="E56" s="115">
        <v>52</v>
      </c>
      <c r="F56" s="79">
        <v>31824</v>
      </c>
      <c r="G56" s="57">
        <v>52</v>
      </c>
      <c r="H56" s="116">
        <f t="shared" si="0"/>
        <v>-3065</v>
      </c>
      <c r="I56" s="62">
        <f t="shared" si="1"/>
        <v>-9.6310960281548522E-2</v>
      </c>
      <c r="J56" s="116">
        <f t="shared" si="2"/>
        <v>1495468</v>
      </c>
      <c r="K56" s="116">
        <f t="shared" si="3"/>
        <v>1654848</v>
      </c>
      <c r="L56" s="117">
        <f t="shared" si="4"/>
        <v>-159380</v>
      </c>
      <c r="M56" s="62">
        <f t="shared" si="5"/>
        <v>-9.6310960281548522E-2</v>
      </c>
    </row>
    <row r="57" spans="1:16" x14ac:dyDescent="0.25">
      <c r="A57" s="2" t="s">
        <v>105</v>
      </c>
      <c r="B57" s="2" t="s">
        <v>122</v>
      </c>
      <c r="C57" s="12" t="s">
        <v>94</v>
      </c>
      <c r="D57" s="114">
        <v>11931</v>
      </c>
      <c r="E57" s="115">
        <v>10</v>
      </c>
      <c r="F57" s="79">
        <v>12525</v>
      </c>
      <c r="G57" s="56">
        <v>10</v>
      </c>
      <c r="H57" s="116">
        <f t="shared" si="0"/>
        <v>-594</v>
      </c>
      <c r="I57" s="62">
        <f t="shared" si="1"/>
        <v>-4.7425149700598801E-2</v>
      </c>
      <c r="J57" s="116">
        <f t="shared" si="2"/>
        <v>119310</v>
      </c>
      <c r="K57" s="116">
        <f t="shared" si="3"/>
        <v>125250</v>
      </c>
      <c r="L57" s="117">
        <f t="shared" si="4"/>
        <v>-5940</v>
      </c>
      <c r="M57" s="62">
        <f t="shared" si="5"/>
        <v>-4.7425149700598801E-2</v>
      </c>
    </row>
    <row r="58" spans="1:16" x14ac:dyDescent="0.25">
      <c r="A58" s="2" t="s">
        <v>42</v>
      </c>
      <c r="B58" s="2" t="s">
        <v>122</v>
      </c>
      <c r="C58" s="12" t="s">
        <v>94</v>
      </c>
      <c r="D58" s="114">
        <v>41525</v>
      </c>
      <c r="E58" s="115">
        <v>12</v>
      </c>
      <c r="F58" s="79">
        <v>45957</v>
      </c>
      <c r="G58" s="57">
        <v>12</v>
      </c>
      <c r="H58" s="116">
        <f t="shared" si="0"/>
        <v>-4432</v>
      </c>
      <c r="I58" s="62">
        <f t="shared" si="1"/>
        <v>-9.6437974628457032E-2</v>
      </c>
      <c r="J58" s="116">
        <f t="shared" si="2"/>
        <v>498300</v>
      </c>
      <c r="K58" s="116">
        <f t="shared" si="3"/>
        <v>551484</v>
      </c>
      <c r="L58" s="117">
        <f t="shared" si="4"/>
        <v>-53184</v>
      </c>
      <c r="M58" s="62">
        <f t="shared" si="5"/>
        <v>-9.6437974628457032E-2</v>
      </c>
    </row>
    <row r="59" spans="1:16" x14ac:dyDescent="0.25">
      <c r="A59" s="2" t="s">
        <v>10</v>
      </c>
      <c r="B59" s="2" t="s">
        <v>19</v>
      </c>
      <c r="C59" s="12" t="s">
        <v>18</v>
      </c>
      <c r="D59" s="114">
        <v>40761</v>
      </c>
      <c r="E59" s="115">
        <v>52</v>
      </c>
      <c r="F59" s="79">
        <v>42823</v>
      </c>
      <c r="G59" s="58">
        <v>52</v>
      </c>
      <c r="H59" s="116">
        <f t="shared" si="0"/>
        <v>-2062</v>
      </c>
      <c r="I59" s="62">
        <f t="shared" si="1"/>
        <v>-4.815169418303248E-2</v>
      </c>
      <c r="J59" s="116">
        <f t="shared" si="2"/>
        <v>2119572</v>
      </c>
      <c r="K59" s="116">
        <f t="shared" si="3"/>
        <v>2226796</v>
      </c>
      <c r="L59" s="117">
        <f t="shared" si="4"/>
        <v>-107224</v>
      </c>
      <c r="M59" s="62">
        <f t="shared" si="5"/>
        <v>-4.815169418303248E-2</v>
      </c>
    </row>
    <row r="60" spans="1:16" x14ac:dyDescent="0.25">
      <c r="A60" s="2" t="s">
        <v>48</v>
      </c>
      <c r="B60" s="2" t="s">
        <v>19</v>
      </c>
      <c r="C60" s="12" t="s">
        <v>93</v>
      </c>
      <c r="D60" s="114">
        <v>73265</v>
      </c>
      <c r="E60" s="115">
        <v>26</v>
      </c>
      <c r="F60" s="79">
        <v>81213</v>
      </c>
      <c r="G60" s="57">
        <v>26</v>
      </c>
      <c r="H60" s="116">
        <f t="shared" si="0"/>
        <v>-7948</v>
      </c>
      <c r="I60" s="62">
        <f t="shared" si="1"/>
        <v>-9.7866105180205137E-2</v>
      </c>
      <c r="J60" s="116">
        <f t="shared" si="2"/>
        <v>1904890</v>
      </c>
      <c r="K60" s="116">
        <f t="shared" si="3"/>
        <v>2111538</v>
      </c>
      <c r="L60" s="117">
        <f t="shared" si="4"/>
        <v>-206648</v>
      </c>
      <c r="M60" s="62">
        <f t="shared" si="5"/>
        <v>-9.7866105180205137E-2</v>
      </c>
    </row>
    <row r="61" spans="1:16" x14ac:dyDescent="0.25">
      <c r="A61" s="2" t="s">
        <v>51</v>
      </c>
      <c r="B61" s="2" t="s">
        <v>19</v>
      </c>
      <c r="C61" s="12" t="s">
        <v>93</v>
      </c>
      <c r="D61" s="114">
        <v>134167</v>
      </c>
      <c r="E61" s="115">
        <v>64</v>
      </c>
      <c r="F61" s="79">
        <v>137489</v>
      </c>
      <c r="G61" s="57">
        <v>65</v>
      </c>
      <c r="H61" s="116">
        <f t="shared" si="0"/>
        <v>-3322</v>
      </c>
      <c r="I61" s="62">
        <f t="shared" si="1"/>
        <v>-2.4161932954636371E-2</v>
      </c>
      <c r="J61" s="116">
        <f t="shared" si="2"/>
        <v>8586688</v>
      </c>
      <c r="K61" s="116">
        <f t="shared" si="3"/>
        <v>8936785</v>
      </c>
      <c r="L61" s="117">
        <f t="shared" si="4"/>
        <v>-350097</v>
      </c>
      <c r="M61" s="62">
        <f t="shared" si="5"/>
        <v>-3.917482629379581E-2</v>
      </c>
    </row>
    <row r="62" spans="1:16" x14ac:dyDescent="0.25">
      <c r="A62" s="2" t="s">
        <v>56</v>
      </c>
      <c r="B62" s="2" t="s">
        <v>19</v>
      </c>
      <c r="C62" s="12" t="s">
        <v>93</v>
      </c>
      <c r="D62" s="114">
        <v>56547</v>
      </c>
      <c r="E62" s="115">
        <v>52</v>
      </c>
      <c r="F62" s="79">
        <v>62628</v>
      </c>
      <c r="G62" s="57">
        <v>52</v>
      </c>
      <c r="H62" s="116">
        <f t="shared" si="0"/>
        <v>-6081</v>
      </c>
      <c r="I62" s="62">
        <f t="shared" si="1"/>
        <v>-9.7097145046943861E-2</v>
      </c>
      <c r="J62" s="116">
        <f t="shared" si="2"/>
        <v>2940444</v>
      </c>
      <c r="K62" s="116">
        <f t="shared" si="3"/>
        <v>3256656</v>
      </c>
      <c r="L62" s="117">
        <f t="shared" si="4"/>
        <v>-316212</v>
      </c>
      <c r="M62" s="62">
        <f t="shared" si="5"/>
        <v>-9.7097145046943861E-2</v>
      </c>
    </row>
    <row r="63" spans="1:16" x14ac:dyDescent="0.25">
      <c r="A63" s="2" t="s">
        <v>74</v>
      </c>
      <c r="B63" s="2" t="s">
        <v>19</v>
      </c>
      <c r="C63" s="12" t="s">
        <v>18</v>
      </c>
      <c r="D63" s="114">
        <v>70632</v>
      </c>
      <c r="E63" s="115">
        <v>12</v>
      </c>
      <c r="F63" s="79">
        <v>66391</v>
      </c>
      <c r="G63" s="57">
        <v>12</v>
      </c>
      <c r="H63" s="116">
        <f t="shared" si="0"/>
        <v>4241</v>
      </c>
      <c r="I63" s="62">
        <f t="shared" si="1"/>
        <v>6.3879140244912716E-2</v>
      </c>
      <c r="J63" s="116">
        <f t="shared" si="2"/>
        <v>847584</v>
      </c>
      <c r="K63" s="116">
        <f t="shared" si="3"/>
        <v>796692</v>
      </c>
      <c r="L63" s="117">
        <f t="shared" si="4"/>
        <v>50892</v>
      </c>
      <c r="M63" s="62">
        <f t="shared" si="5"/>
        <v>6.3879140244912716E-2</v>
      </c>
      <c r="O63" s="16"/>
      <c r="P63" s="17"/>
    </row>
    <row r="64" spans="1:16" x14ac:dyDescent="0.25">
      <c r="A64" s="2" t="s">
        <v>49</v>
      </c>
      <c r="B64" s="2"/>
      <c r="C64" s="12" t="s">
        <v>93</v>
      </c>
      <c r="D64" s="114">
        <v>16436</v>
      </c>
      <c r="E64" s="115">
        <v>12</v>
      </c>
      <c r="F64" s="79">
        <v>21128</v>
      </c>
      <c r="G64" s="57">
        <v>12</v>
      </c>
      <c r="H64" s="116">
        <f t="shared" si="0"/>
        <v>-4692</v>
      </c>
      <c r="I64" s="62">
        <f t="shared" si="1"/>
        <v>-0.22207497160166603</v>
      </c>
      <c r="J64" s="116">
        <f t="shared" si="2"/>
        <v>197232</v>
      </c>
      <c r="K64" s="116">
        <f t="shared" si="3"/>
        <v>253536</v>
      </c>
      <c r="L64" s="117">
        <f t="shared" si="4"/>
        <v>-56304</v>
      </c>
      <c r="M64" s="62">
        <f t="shared" si="5"/>
        <v>-0.22207497160166603</v>
      </c>
    </row>
    <row r="65" spans="1:16" ht="15.75" thickBot="1" x14ac:dyDescent="0.3">
      <c r="A65" s="2" t="s">
        <v>58</v>
      </c>
      <c r="C65" s="12" t="s">
        <v>93</v>
      </c>
      <c r="D65" s="114">
        <v>37068</v>
      </c>
      <c r="E65" s="115">
        <v>72</v>
      </c>
      <c r="F65" s="79">
        <v>41893</v>
      </c>
      <c r="G65" s="57">
        <v>70</v>
      </c>
      <c r="H65" s="116">
        <f t="shared" si="0"/>
        <v>-4825</v>
      </c>
      <c r="I65" s="62">
        <f t="shared" si="1"/>
        <v>-0.11517437280691285</v>
      </c>
      <c r="J65" s="116">
        <f t="shared" si="2"/>
        <v>2668896</v>
      </c>
      <c r="K65" s="116">
        <f t="shared" si="3"/>
        <v>2932510</v>
      </c>
      <c r="L65" s="117">
        <f t="shared" si="4"/>
        <v>-263614</v>
      </c>
      <c r="M65" s="62">
        <f t="shared" si="5"/>
        <v>-8.9893640601396069E-2</v>
      </c>
      <c r="O65" s="16"/>
      <c r="P65" s="17"/>
    </row>
    <row r="66" spans="1:16" ht="15.75" thickBot="1" x14ac:dyDescent="0.3">
      <c r="A66" s="120" t="s">
        <v>76</v>
      </c>
      <c r="B66" s="121"/>
      <c r="C66" s="121" t="s">
        <v>77</v>
      </c>
      <c r="D66" s="122">
        <f>SUM(D8:D65)</f>
        <v>1544004</v>
      </c>
      <c r="E66" s="123"/>
      <c r="F66" s="124">
        <f>SUM(F8:F65)</f>
        <v>1683898</v>
      </c>
      <c r="G66" s="125"/>
      <c r="H66" s="126">
        <f>SUM(H8:H65)</f>
        <v>-139894</v>
      </c>
      <c r="I66" s="127">
        <f t="shared" si="1"/>
        <v>-8.3077478564616142E-2</v>
      </c>
      <c r="J66" s="128">
        <f>SUM(J8:J65)</f>
        <v>42213032</v>
      </c>
      <c r="K66" s="128">
        <f>SUM(K8:K65)</f>
        <v>46037942</v>
      </c>
      <c r="L66" s="128">
        <f>SUM(L8:L65)</f>
        <v>-3824910</v>
      </c>
      <c r="M66" s="129">
        <f t="shared" si="5"/>
        <v>-8.3081689446500448E-2</v>
      </c>
      <c r="N66" s="119"/>
    </row>
    <row r="67" spans="1:16" ht="15.75" thickBot="1" x14ac:dyDescent="0.3"/>
    <row r="68" spans="1:16" ht="15.75" thickBot="1" x14ac:dyDescent="0.3">
      <c r="A68" s="118" t="s">
        <v>113</v>
      </c>
      <c r="B68" s="98" t="s">
        <v>3</v>
      </c>
      <c r="C68" s="99" t="s">
        <v>4</v>
      </c>
      <c r="D68" s="100" t="s">
        <v>114</v>
      </c>
      <c r="E68" s="101" t="s">
        <v>5</v>
      </c>
      <c r="F68" s="102" t="s">
        <v>115</v>
      </c>
      <c r="G68" s="101" t="s">
        <v>5</v>
      </c>
      <c r="H68" s="103" t="s">
        <v>78</v>
      </c>
      <c r="I68" s="104" t="s">
        <v>79</v>
      </c>
      <c r="J68" s="105"/>
      <c r="K68" s="105"/>
      <c r="L68" s="106" t="s">
        <v>78</v>
      </c>
      <c r="M68" s="107" t="s">
        <v>79</v>
      </c>
    </row>
    <row r="69" spans="1:16" ht="15.75" thickBot="1" x14ac:dyDescent="0.3">
      <c r="A69" s="2" t="s">
        <v>124</v>
      </c>
      <c r="B69" s="130" t="s">
        <v>21</v>
      </c>
      <c r="C69" s="134" t="s">
        <v>125</v>
      </c>
      <c r="D69" s="131">
        <v>14049</v>
      </c>
      <c r="E69" s="130">
        <v>11</v>
      </c>
      <c r="F69" s="130"/>
      <c r="G69" s="130"/>
      <c r="H69" s="131">
        <f>D69-F69</f>
        <v>14049</v>
      </c>
      <c r="I69" s="130"/>
      <c r="J69" s="131">
        <f>D69*E69</f>
        <v>154539</v>
      </c>
      <c r="K69" s="131">
        <f t="shared" ref="K69" si="6">F69*G69</f>
        <v>0</v>
      </c>
      <c r="L69" s="131">
        <f t="shared" ref="L69" si="7">J69-K69</f>
        <v>154539</v>
      </c>
      <c r="M69" s="131"/>
    </row>
    <row r="70" spans="1:16" ht="15.75" thickBot="1" x14ac:dyDescent="0.3">
      <c r="A70" s="28" t="s">
        <v>83</v>
      </c>
      <c r="B70" s="29"/>
      <c r="C70" s="30"/>
      <c r="D70" s="75">
        <f>SUM(D69:D69)</f>
        <v>14049</v>
      </c>
      <c r="E70" s="33"/>
      <c r="F70" s="32"/>
      <c r="G70" s="30"/>
      <c r="H70" s="132">
        <f>SUM(H69:H69)</f>
        <v>14049</v>
      </c>
      <c r="I70" s="36"/>
      <c r="J70" s="31">
        <f>SUM(J69:J69)</f>
        <v>154539</v>
      </c>
      <c r="K70" s="31"/>
      <c r="L70" s="31">
        <f>SUM(L69:L69)</f>
        <v>154539</v>
      </c>
      <c r="M70" s="37"/>
    </row>
    <row r="71" spans="1:16" ht="15.75" thickBot="1" x14ac:dyDescent="0.3"/>
    <row r="72" spans="1:16" ht="15.75" thickBot="1" x14ac:dyDescent="0.3">
      <c r="A72" s="46" t="s">
        <v>84</v>
      </c>
      <c r="B72" s="47"/>
      <c r="C72" s="39"/>
      <c r="D72" s="38">
        <f>D66+D70</f>
        <v>1558053</v>
      </c>
      <c r="E72" s="42"/>
      <c r="F72" s="38">
        <f>F66</f>
        <v>1683898</v>
      </c>
      <c r="G72" s="39"/>
      <c r="H72" s="40">
        <f>H66+H70</f>
        <v>-125845</v>
      </c>
      <c r="I72" s="41">
        <f>H72/F72</f>
        <v>-7.4734336640342819E-2</v>
      </c>
      <c r="J72" s="38">
        <f>J66+J70</f>
        <v>42367571</v>
      </c>
      <c r="K72" s="39">
        <f>K66</f>
        <v>46037942</v>
      </c>
      <c r="L72" s="40">
        <f t="shared" ref="L72" si="8">J72-K72</f>
        <v>-3670371</v>
      </c>
      <c r="M72" s="41">
        <f>L72/K72</f>
        <v>-7.9724914723599064E-2</v>
      </c>
    </row>
    <row r="73" spans="1:16" ht="15.75" thickBot="1" x14ac:dyDescent="0.3"/>
    <row r="74" spans="1:16" ht="15.75" thickBot="1" x14ac:dyDescent="0.3">
      <c r="A74" s="25" t="s">
        <v>112</v>
      </c>
      <c r="B74" s="26" t="s">
        <v>3</v>
      </c>
      <c r="C74" s="26" t="s">
        <v>4</v>
      </c>
      <c r="D74" s="14" t="s">
        <v>114</v>
      </c>
      <c r="E74" s="15" t="s">
        <v>5</v>
      </c>
      <c r="F74" s="14" t="s">
        <v>115</v>
      </c>
      <c r="G74" s="18" t="s">
        <v>5</v>
      </c>
      <c r="H74" s="19" t="s">
        <v>78</v>
      </c>
      <c r="I74" s="34" t="s">
        <v>79</v>
      </c>
      <c r="J74" s="35">
        <f>$J$3</f>
        <v>0</v>
      </c>
      <c r="K74" s="27">
        <f>$K$3</f>
        <v>0</v>
      </c>
      <c r="L74" s="20" t="s">
        <v>78</v>
      </c>
      <c r="M74" s="21" t="s">
        <v>79</v>
      </c>
    </row>
    <row r="75" spans="1:16" x14ac:dyDescent="0.25">
      <c r="A75" s="2" t="s">
        <v>103</v>
      </c>
      <c r="B75" s="55" t="s">
        <v>63</v>
      </c>
      <c r="C75" s="63" t="s">
        <v>93</v>
      </c>
      <c r="D75" s="114"/>
      <c r="E75" s="115"/>
      <c r="F75" s="114">
        <v>4431</v>
      </c>
      <c r="G75" s="115">
        <v>2</v>
      </c>
      <c r="H75" s="116">
        <f>D75-F75</f>
        <v>-4431</v>
      </c>
      <c r="I75" s="62">
        <f>H75/F75</f>
        <v>-1</v>
      </c>
      <c r="J75" s="116">
        <f>D75*E75</f>
        <v>0</v>
      </c>
      <c r="K75" s="133">
        <f>F75*G75</f>
        <v>8862</v>
      </c>
      <c r="L75" s="117">
        <f>J75-K75</f>
        <v>-8862</v>
      </c>
      <c r="M75" s="62">
        <f>L75/K75</f>
        <v>-1</v>
      </c>
    </row>
    <row r="76" spans="1:16" x14ac:dyDescent="0.25">
      <c r="A76" s="2" t="s">
        <v>50</v>
      </c>
      <c r="B76" s="55" t="s">
        <v>40</v>
      </c>
      <c r="C76" s="12" t="s">
        <v>93</v>
      </c>
      <c r="D76" s="61"/>
      <c r="E76" s="57"/>
      <c r="F76" s="61">
        <v>5405</v>
      </c>
      <c r="G76" s="57">
        <v>12</v>
      </c>
      <c r="H76" s="116">
        <f>D76-F76</f>
        <v>-5405</v>
      </c>
      <c r="I76" s="62">
        <f>H76/F76</f>
        <v>-1</v>
      </c>
      <c r="J76" s="116">
        <f>D76*E76</f>
        <v>0</v>
      </c>
      <c r="K76" s="133">
        <f>F76*G76</f>
        <v>64860</v>
      </c>
      <c r="L76" s="117">
        <f>J76-K76</f>
        <v>-64860</v>
      </c>
      <c r="M76" s="62">
        <f>L76/K76</f>
        <v>-1</v>
      </c>
    </row>
    <row r="77" spans="1:16" ht="15.75" thickBot="1" x14ac:dyDescent="0.3">
      <c r="A77" s="2" t="s">
        <v>80</v>
      </c>
      <c r="B77" s="55" t="s">
        <v>85</v>
      </c>
      <c r="C77" s="13" t="s">
        <v>93</v>
      </c>
      <c r="D77" s="114"/>
      <c r="E77" s="115"/>
      <c r="F77" s="114">
        <v>17186</v>
      </c>
      <c r="G77" s="115">
        <v>2</v>
      </c>
      <c r="H77" s="116">
        <f>D77-F77</f>
        <v>-17186</v>
      </c>
      <c r="I77" s="62">
        <f>H77/F77</f>
        <v>-1</v>
      </c>
      <c r="J77" s="116">
        <f>D77*E77</f>
        <v>0</v>
      </c>
      <c r="K77" s="133">
        <f>F77*G77</f>
        <v>34372</v>
      </c>
      <c r="L77" s="117">
        <f>J77-K77</f>
        <v>-34372</v>
      </c>
      <c r="M77" s="62">
        <f>L77/K77</f>
        <v>-1</v>
      </c>
    </row>
    <row r="78" spans="1:16" ht="15.75" thickBot="1" x14ac:dyDescent="0.3">
      <c r="A78" s="48" t="s">
        <v>86</v>
      </c>
      <c r="B78" s="49"/>
      <c r="C78" s="50"/>
      <c r="D78" s="76"/>
      <c r="E78" s="52"/>
      <c r="F78" s="51">
        <f>SUM(F75:F77)</f>
        <v>27022</v>
      </c>
      <c r="G78" s="50"/>
      <c r="H78" s="53">
        <f>SUM(H75:H77)</f>
        <v>-27022</v>
      </c>
      <c r="I78" s="54"/>
      <c r="J78" s="51"/>
      <c r="K78" s="53">
        <f>SUM(K74:K77)</f>
        <v>108094</v>
      </c>
      <c r="L78" s="53">
        <f>SUM(L75:L77)</f>
        <v>-108094</v>
      </c>
      <c r="M78" s="54"/>
    </row>
    <row r="79" spans="1:16" ht="15.75" thickBot="1" x14ac:dyDescent="0.3"/>
    <row r="80" spans="1:16" ht="15.75" thickBot="1" x14ac:dyDescent="0.3">
      <c r="A80" s="46" t="s">
        <v>87</v>
      </c>
      <c r="B80" s="47"/>
      <c r="C80" s="39"/>
      <c r="D80" s="77">
        <f>D72</f>
        <v>1558053</v>
      </c>
      <c r="E80" s="42"/>
      <c r="F80" s="38">
        <f>F72+F78</f>
        <v>1710920</v>
      </c>
      <c r="G80" s="39"/>
      <c r="H80" s="40">
        <f>D80-F80</f>
        <v>-152867</v>
      </c>
      <c r="I80" s="41">
        <f>H80/F80</f>
        <v>-8.9347836251841117E-2</v>
      </c>
      <c r="J80" s="38">
        <f>J72</f>
        <v>42367571</v>
      </c>
      <c r="K80" s="39">
        <f>K72+K78</f>
        <v>46146036</v>
      </c>
      <c r="L80" s="40">
        <f>J80-K80</f>
        <v>-3778465</v>
      </c>
      <c r="M80" s="41">
        <f>L80/K80</f>
        <v>-8.1880597501375843E-2</v>
      </c>
    </row>
    <row r="82" spans="2:12" ht="15.75" thickBot="1" x14ac:dyDescent="0.3">
      <c r="H82" s="3"/>
    </row>
    <row r="83" spans="2:12" x14ac:dyDescent="0.25">
      <c r="B83" s="70" t="s">
        <v>18</v>
      </c>
      <c r="C83" s="71" t="s">
        <v>88</v>
      </c>
      <c r="D83" s="84"/>
      <c r="E83" s="83"/>
      <c r="F83" s="2"/>
      <c r="G83" s="44"/>
      <c r="H83" s="3"/>
      <c r="K83" s="65"/>
      <c r="L83" s="82"/>
    </row>
    <row r="84" spans="2:12" x14ac:dyDescent="0.25">
      <c r="B84" s="72" t="s">
        <v>82</v>
      </c>
      <c r="C84" s="2" t="s">
        <v>98</v>
      </c>
      <c r="D84" s="85"/>
      <c r="E84" s="83"/>
      <c r="H84" s="5"/>
      <c r="K84" s="65"/>
      <c r="L84" s="82"/>
    </row>
    <row r="85" spans="2:12" x14ac:dyDescent="0.25">
      <c r="B85" s="72" t="s">
        <v>89</v>
      </c>
      <c r="C85" s="2" t="s">
        <v>90</v>
      </c>
      <c r="D85" s="85"/>
      <c r="E85" s="83"/>
      <c r="F85" s="3"/>
      <c r="G85" s="44"/>
      <c r="K85" s="65"/>
      <c r="L85" s="82"/>
    </row>
    <row r="86" spans="2:12" x14ac:dyDescent="0.25">
      <c r="B86" s="72" t="s">
        <v>39</v>
      </c>
      <c r="C86" s="2" t="s">
        <v>99</v>
      </c>
      <c r="D86" s="86"/>
      <c r="E86" s="83"/>
      <c r="H86" s="3"/>
      <c r="K86" s="65"/>
      <c r="L86" s="82"/>
    </row>
    <row r="87" spans="2:12" x14ac:dyDescent="0.25">
      <c r="B87" s="72" t="s">
        <v>71</v>
      </c>
      <c r="C87" s="2" t="s">
        <v>70</v>
      </c>
      <c r="D87" s="86"/>
      <c r="E87" s="83"/>
      <c r="H87" s="3"/>
      <c r="K87" s="65"/>
      <c r="L87" s="82"/>
    </row>
    <row r="88" spans="2:12" x14ac:dyDescent="0.25">
      <c r="B88" s="72" t="s">
        <v>93</v>
      </c>
      <c r="C88" s="2" t="s">
        <v>96</v>
      </c>
      <c r="D88" s="86"/>
      <c r="E88" s="83"/>
      <c r="F88" s="3"/>
      <c r="G88" s="44"/>
      <c r="H88" s="3"/>
      <c r="K88" s="65"/>
      <c r="L88" s="82"/>
    </row>
    <row r="89" spans="2:12" x14ac:dyDescent="0.25">
      <c r="B89" s="72" t="s">
        <v>94</v>
      </c>
      <c r="C89" s="2" t="s">
        <v>97</v>
      </c>
      <c r="D89" s="86"/>
      <c r="E89" s="83"/>
      <c r="H89" s="3"/>
      <c r="K89" s="65"/>
      <c r="L89" s="82"/>
    </row>
    <row r="90" spans="2:12" x14ac:dyDescent="0.25">
      <c r="B90" s="72" t="s">
        <v>65</v>
      </c>
      <c r="C90" s="43" t="s">
        <v>91</v>
      </c>
      <c r="D90" s="86"/>
      <c r="E90" s="83"/>
      <c r="H90" s="3"/>
      <c r="K90" s="65"/>
      <c r="L90" s="82"/>
    </row>
    <row r="91" spans="2:12" x14ac:dyDescent="0.25">
      <c r="B91" s="72" t="s">
        <v>69</v>
      </c>
      <c r="C91" s="43" t="s">
        <v>123</v>
      </c>
      <c r="D91" s="86"/>
      <c r="E91" s="83"/>
      <c r="K91" s="65"/>
      <c r="L91" s="82"/>
    </row>
    <row r="92" spans="2:12" x14ac:dyDescent="0.25">
      <c r="B92" s="72" t="s">
        <v>125</v>
      </c>
      <c r="C92" s="43" t="s">
        <v>126</v>
      </c>
      <c r="D92" s="86"/>
      <c r="E92" s="83"/>
      <c r="K92" s="65"/>
      <c r="L92" s="82"/>
    </row>
    <row r="93" spans="2:12" ht="15.75" thickBot="1" x14ac:dyDescent="0.3">
      <c r="B93" s="73" t="s">
        <v>67</v>
      </c>
      <c r="C93" s="74" t="s">
        <v>92</v>
      </c>
      <c r="D93" s="87"/>
      <c r="E93" s="83"/>
      <c r="K93" s="65"/>
      <c r="L93" s="82"/>
    </row>
    <row r="96" spans="2:12" ht="19.5" thickBot="1" x14ac:dyDescent="0.35">
      <c r="B96" s="45" t="s">
        <v>127</v>
      </c>
    </row>
    <row r="97" spans="2:14" ht="15.75" thickBot="1" x14ac:dyDescent="0.3">
      <c r="B97" s="93"/>
      <c r="C97" s="94" t="s">
        <v>118</v>
      </c>
      <c r="D97" s="95" t="s">
        <v>117</v>
      </c>
      <c r="E97" s="96" t="s">
        <v>108</v>
      </c>
      <c r="F97" s="97" t="s">
        <v>121</v>
      </c>
      <c r="G97" s="96" t="s">
        <v>100</v>
      </c>
    </row>
    <row r="98" spans="2:14" x14ac:dyDescent="0.25">
      <c r="B98" s="88" t="s">
        <v>24</v>
      </c>
      <c r="C98" s="92">
        <v>215320</v>
      </c>
      <c r="D98" s="108">
        <v>0.13945559726529205</v>
      </c>
      <c r="E98" s="92">
        <v>231285</v>
      </c>
      <c r="F98" s="108">
        <v>0.13735095593676103</v>
      </c>
      <c r="G98" s="111">
        <v>-6.9027390449013126E-2</v>
      </c>
    </row>
    <row r="99" spans="2:14" x14ac:dyDescent="0.25">
      <c r="B99" s="88" t="s">
        <v>20</v>
      </c>
      <c r="C99" s="90">
        <v>69147</v>
      </c>
      <c r="D99" s="109">
        <v>4.4784210403599992E-2</v>
      </c>
      <c r="E99" s="90">
        <v>72736</v>
      </c>
      <c r="F99" s="109">
        <v>4.319501537504053E-2</v>
      </c>
      <c r="G99" s="112">
        <v>-4.9342828860536737E-2</v>
      </c>
      <c r="J99" s="65"/>
      <c r="K99" s="82"/>
      <c r="L99" s="65"/>
      <c r="M99" s="82"/>
      <c r="N99" s="82"/>
    </row>
    <row r="100" spans="2:14" x14ac:dyDescent="0.25">
      <c r="B100" s="88" t="s">
        <v>23</v>
      </c>
      <c r="C100" s="90">
        <v>307327</v>
      </c>
      <c r="D100" s="109">
        <v>0.1990454687941223</v>
      </c>
      <c r="E100" s="90">
        <v>336801</v>
      </c>
      <c r="F100" s="109">
        <v>0.20001270860824111</v>
      </c>
      <c r="G100" s="112">
        <v>-8.7511616651969562E-2</v>
      </c>
      <c r="J100" s="65"/>
      <c r="K100" s="82"/>
      <c r="L100" s="65"/>
      <c r="M100" s="82"/>
      <c r="N100" s="82"/>
    </row>
    <row r="101" spans="2:14" x14ac:dyDescent="0.25">
      <c r="B101" s="88" t="s">
        <v>63</v>
      </c>
      <c r="C101" s="90">
        <v>16436</v>
      </c>
      <c r="D101" s="109">
        <v>1.0645050142357145E-2</v>
      </c>
      <c r="E101" s="90">
        <v>21128</v>
      </c>
      <c r="F101" s="109">
        <v>1.254707826721096E-2</v>
      </c>
      <c r="G101" s="112">
        <v>-0.22207497160166603</v>
      </c>
      <c r="J101" s="65"/>
      <c r="K101" s="82"/>
      <c r="L101" s="65"/>
      <c r="M101" s="82"/>
      <c r="N101" s="82"/>
    </row>
    <row r="102" spans="2:14" x14ac:dyDescent="0.25">
      <c r="B102" s="88" t="s">
        <v>75</v>
      </c>
      <c r="C102" s="90">
        <v>147917</v>
      </c>
      <c r="D102" s="109">
        <v>9.5800917614203077E-2</v>
      </c>
      <c r="E102" s="90">
        <v>163610</v>
      </c>
      <c r="F102" s="109">
        <v>9.7161467024724779E-2</v>
      </c>
      <c r="G102" s="112">
        <v>-9.5917119980441293E-2</v>
      </c>
      <c r="J102" s="65"/>
      <c r="K102" s="82"/>
      <c r="L102" s="65"/>
      <c r="M102" s="82"/>
      <c r="N102" s="82"/>
    </row>
    <row r="103" spans="2:14" x14ac:dyDescent="0.25">
      <c r="B103" s="88" t="s">
        <v>22</v>
      </c>
      <c r="C103" s="90">
        <v>53628</v>
      </c>
      <c r="D103" s="109">
        <v>3.473307063971337E-2</v>
      </c>
      <c r="E103" s="90">
        <v>61501</v>
      </c>
      <c r="F103" s="109">
        <v>3.6522996048454243E-2</v>
      </c>
      <c r="G103" s="112">
        <v>-0.12801417863124176</v>
      </c>
      <c r="J103" s="65"/>
      <c r="K103" s="82"/>
      <c r="L103" s="65"/>
      <c r="M103" s="82"/>
      <c r="N103" s="82"/>
    </row>
    <row r="104" spans="2:14" x14ac:dyDescent="0.25">
      <c r="B104" s="88" t="s">
        <v>21</v>
      </c>
      <c r="C104" s="90">
        <v>147212</v>
      </c>
      <c r="D104" s="109">
        <v>9.5344312579501087E-2</v>
      </c>
      <c r="E104" s="90">
        <v>167878</v>
      </c>
      <c r="F104" s="109">
        <v>9.9696062350569922E-2</v>
      </c>
      <c r="G104" s="112">
        <v>-0.12310129975339235</v>
      </c>
      <c r="J104" s="65"/>
      <c r="K104" s="82"/>
      <c r="L104" s="65"/>
      <c r="M104" s="82"/>
      <c r="N104" s="82"/>
    </row>
    <row r="105" spans="2:14" x14ac:dyDescent="0.25">
      <c r="B105" s="88" t="s">
        <v>19</v>
      </c>
      <c r="C105" s="90">
        <v>375372</v>
      </c>
      <c r="D105" s="109">
        <v>0.24311595047681223</v>
      </c>
      <c r="E105" s="90">
        <v>390544</v>
      </c>
      <c r="F105" s="109">
        <v>0.23192853723919143</v>
      </c>
      <c r="G105" s="112">
        <v>-3.8848375599164243E-2</v>
      </c>
      <c r="J105" s="65"/>
      <c r="K105" s="82"/>
      <c r="L105" s="65"/>
      <c r="M105" s="82"/>
      <c r="N105" s="82"/>
    </row>
    <row r="106" spans="2:14" x14ac:dyDescent="0.25">
      <c r="B106" s="88" t="s">
        <v>30</v>
      </c>
      <c r="C106" s="90">
        <v>37068</v>
      </c>
      <c r="D106" s="109">
        <v>2.4007709824585947E-2</v>
      </c>
      <c r="E106" s="90">
        <v>41893</v>
      </c>
      <c r="F106" s="109">
        <v>2.4878585282481481E-2</v>
      </c>
      <c r="G106" s="112">
        <v>-0.11517437280691285</v>
      </c>
      <c r="J106" s="65"/>
      <c r="K106" s="82"/>
      <c r="L106" s="65"/>
      <c r="M106" s="82"/>
      <c r="N106" s="82"/>
    </row>
    <row r="107" spans="2:14" x14ac:dyDescent="0.25">
      <c r="B107" s="88" t="s">
        <v>119</v>
      </c>
      <c r="C107" s="90">
        <v>63953</v>
      </c>
      <c r="D107" s="109">
        <v>4.1420229481270776E-2</v>
      </c>
      <c r="E107" s="90">
        <v>77611</v>
      </c>
      <c r="F107" s="109">
        <v>4.609008384118278E-2</v>
      </c>
      <c r="G107" s="112">
        <v>-0.17598020899099354</v>
      </c>
      <c r="J107" s="65"/>
      <c r="K107" s="82"/>
      <c r="L107" s="65"/>
      <c r="M107" s="82"/>
      <c r="N107" s="82"/>
    </row>
    <row r="108" spans="2:14" x14ac:dyDescent="0.25">
      <c r="B108" s="88" t="s">
        <v>101</v>
      </c>
      <c r="C108" s="90">
        <v>19276</v>
      </c>
      <c r="D108" s="109">
        <v>1.2484423615482862E-2</v>
      </c>
      <c r="E108" s="90">
        <v>20502</v>
      </c>
      <c r="F108" s="109">
        <v>1.2175321783148386E-2</v>
      </c>
      <c r="G108" s="112">
        <v>-5.9799043995707735E-2</v>
      </c>
      <c r="J108" s="65"/>
      <c r="K108" s="82"/>
      <c r="L108" s="65"/>
      <c r="M108" s="82"/>
      <c r="N108" s="82"/>
    </row>
    <row r="109" spans="2:14" x14ac:dyDescent="0.25">
      <c r="B109" s="88" t="s">
        <v>120</v>
      </c>
      <c r="C109" s="90">
        <v>9133</v>
      </c>
      <c r="D109" s="109">
        <v>5.9151401162173154E-3</v>
      </c>
      <c r="E109" s="90">
        <v>8103</v>
      </c>
      <c r="F109" s="109">
        <v>4.8120491858770547E-3</v>
      </c>
      <c r="G109" s="112">
        <v>0.12711341478464766</v>
      </c>
      <c r="J109" s="65"/>
      <c r="K109" s="82"/>
      <c r="L109" s="65"/>
      <c r="M109" s="82"/>
      <c r="N109" s="82"/>
    </row>
    <row r="110" spans="2:14" ht="15.75" thickBot="1" x14ac:dyDescent="0.3">
      <c r="B110" s="89" t="s">
        <v>122</v>
      </c>
      <c r="C110" s="91">
        <v>82215</v>
      </c>
      <c r="D110" s="110">
        <v>5.3247919046841848E-2</v>
      </c>
      <c r="E110" s="91">
        <v>90306</v>
      </c>
      <c r="F110" s="110">
        <v>5.3629139057116283E-2</v>
      </c>
      <c r="G110" s="113">
        <v>-8.9595375722543349E-2</v>
      </c>
      <c r="J110" s="65"/>
      <c r="K110" s="82"/>
      <c r="L110" s="65"/>
      <c r="M110" s="82"/>
      <c r="N110" s="82"/>
    </row>
    <row r="111" spans="2:14" x14ac:dyDescent="0.25">
      <c r="C111" s="16"/>
      <c r="D111" s="64"/>
      <c r="E111" s="16"/>
      <c r="F111" s="64"/>
      <c r="J111" s="65"/>
      <c r="K111" s="82"/>
      <c r="L111" s="65"/>
      <c r="M111" s="82"/>
      <c r="N111" s="82"/>
    </row>
    <row r="112" spans="2:14" x14ac:dyDescent="0.25">
      <c r="C112" s="16"/>
    </row>
    <row r="113" spans="2:14" ht="19.5" thickBot="1" x14ac:dyDescent="0.35">
      <c r="B113" s="45" t="s">
        <v>128</v>
      </c>
    </row>
    <row r="114" spans="2:14" ht="15.75" thickBot="1" x14ac:dyDescent="0.3">
      <c r="B114" s="93"/>
      <c r="C114" s="94" t="s">
        <v>118</v>
      </c>
      <c r="D114" s="95" t="s">
        <v>117</v>
      </c>
      <c r="E114" s="96" t="s">
        <v>108</v>
      </c>
      <c r="F114" s="97" t="s">
        <v>121</v>
      </c>
      <c r="G114" s="96" t="s">
        <v>100</v>
      </c>
    </row>
    <row r="115" spans="2:14" x14ac:dyDescent="0.25">
      <c r="B115" s="88" t="s">
        <v>24</v>
      </c>
      <c r="C115" s="92">
        <v>10981888</v>
      </c>
      <c r="D115" s="108">
        <v>0.2601539733037892</v>
      </c>
      <c r="E115" s="92">
        <v>11914909</v>
      </c>
      <c r="F115" s="108">
        <v>0.25880629068953603</v>
      </c>
      <c r="G115" s="111">
        <v>-7.830701854290284E-2</v>
      </c>
      <c r="J115" s="65"/>
      <c r="K115" s="82"/>
      <c r="L115" s="65"/>
      <c r="M115" s="82"/>
      <c r="N115" s="82"/>
    </row>
    <row r="116" spans="2:14" x14ac:dyDescent="0.25">
      <c r="B116" s="88" t="s">
        <v>20</v>
      </c>
      <c r="C116" s="90">
        <v>724834</v>
      </c>
      <c r="D116" s="109">
        <v>1.7170858515919919E-2</v>
      </c>
      <c r="E116" s="90">
        <v>762421</v>
      </c>
      <c r="F116" s="109">
        <v>1.6560709859706587E-2</v>
      </c>
      <c r="G116" s="112">
        <v>-4.9299533984504623E-2</v>
      </c>
      <c r="J116" s="65"/>
      <c r="K116" s="82"/>
      <c r="L116" s="65"/>
      <c r="M116" s="82"/>
      <c r="N116" s="82"/>
    </row>
    <row r="117" spans="2:14" x14ac:dyDescent="0.25">
      <c r="B117" s="88" t="s">
        <v>23</v>
      </c>
      <c r="C117" s="90">
        <v>3107156</v>
      </c>
      <c r="D117" s="109">
        <v>7.3606558278021816E-2</v>
      </c>
      <c r="E117" s="90">
        <v>3225633</v>
      </c>
      <c r="F117" s="109">
        <v>7.0064665357977993E-2</v>
      </c>
      <c r="G117" s="112">
        <v>-3.6729844963763698E-2</v>
      </c>
      <c r="J117" s="65"/>
      <c r="K117" s="82"/>
      <c r="L117" s="65"/>
      <c r="M117" s="82"/>
      <c r="N117" s="82"/>
    </row>
    <row r="118" spans="2:14" x14ac:dyDescent="0.25">
      <c r="B118" s="88" t="s">
        <v>63</v>
      </c>
      <c r="C118" s="90">
        <v>197232</v>
      </c>
      <c r="D118" s="109">
        <v>4.6723011983597863E-3</v>
      </c>
      <c r="E118" s="90">
        <v>253536</v>
      </c>
      <c r="F118" s="109">
        <v>5.5071097661142194E-3</v>
      </c>
      <c r="G118" s="112">
        <v>-0.22207497160166603</v>
      </c>
      <c r="J118" s="65"/>
      <c r="K118" s="82"/>
      <c r="L118" s="65"/>
      <c r="M118" s="82"/>
      <c r="N118" s="82"/>
    </row>
    <row r="119" spans="2:14" x14ac:dyDescent="0.25">
      <c r="B119" s="88" t="s">
        <v>75</v>
      </c>
      <c r="C119" s="90">
        <v>2044733</v>
      </c>
      <c r="D119" s="109">
        <v>4.8438430103765112E-2</v>
      </c>
      <c r="E119" s="90">
        <v>2195496</v>
      </c>
      <c r="F119" s="109">
        <v>4.7688838914650006E-2</v>
      </c>
      <c r="G119" s="112">
        <v>-6.866922098696604E-2</v>
      </c>
      <c r="J119" s="65"/>
      <c r="K119" s="82"/>
      <c r="L119" s="65"/>
      <c r="M119" s="82"/>
      <c r="N119" s="82"/>
    </row>
    <row r="120" spans="2:14" x14ac:dyDescent="0.25">
      <c r="B120" s="88" t="s">
        <v>22</v>
      </c>
      <c r="C120" s="90">
        <v>592706</v>
      </c>
      <c r="D120" s="109">
        <v>1.4040829855576354E-2</v>
      </c>
      <c r="E120" s="90">
        <v>679201</v>
      </c>
      <c r="F120" s="109">
        <v>1.4753070413095355E-2</v>
      </c>
      <c r="G120" s="112">
        <v>-0.12734816350388176</v>
      </c>
      <c r="J120" s="65"/>
      <c r="K120" s="82"/>
      <c r="L120" s="65"/>
      <c r="M120" s="82"/>
      <c r="N120" s="82"/>
    </row>
    <row r="121" spans="2:14" x14ac:dyDescent="0.25">
      <c r="B121" s="88" t="s">
        <v>21</v>
      </c>
      <c r="C121" s="90">
        <v>2390550</v>
      </c>
      <c r="D121" s="109">
        <v>5.6630615872368513E-2</v>
      </c>
      <c r="E121" s="90">
        <v>2984209</v>
      </c>
      <c r="F121" s="109">
        <v>6.4820642938383299E-2</v>
      </c>
      <c r="G121" s="112">
        <v>-0.19893345271728621</v>
      </c>
      <c r="J121" s="65"/>
      <c r="K121" s="82"/>
      <c r="L121" s="65"/>
      <c r="M121" s="82"/>
      <c r="N121" s="82"/>
    </row>
    <row r="122" spans="2:14" x14ac:dyDescent="0.25">
      <c r="B122" s="88" t="s">
        <v>19</v>
      </c>
      <c r="C122" s="90">
        <v>16399178</v>
      </c>
      <c r="D122" s="109">
        <v>0.38848614333128217</v>
      </c>
      <c r="E122" s="90">
        <v>17328467</v>
      </c>
      <c r="F122" s="109">
        <v>0.3763953436493751</v>
      </c>
      <c r="G122" s="112">
        <v>-5.3627882951215476E-2</v>
      </c>
      <c r="J122" s="65"/>
      <c r="K122" s="82"/>
      <c r="L122" s="65"/>
      <c r="M122" s="82"/>
      <c r="N122" s="82"/>
    </row>
    <row r="123" spans="2:14" x14ac:dyDescent="0.25">
      <c r="B123" s="88" t="s">
        <v>30</v>
      </c>
      <c r="C123" s="90">
        <v>2668896</v>
      </c>
      <c r="D123" s="109">
        <v>6.3224456371672136E-2</v>
      </c>
      <c r="E123" s="90">
        <v>2932510</v>
      </c>
      <c r="F123" s="109">
        <v>6.3697677884906323E-2</v>
      </c>
      <c r="G123" s="112">
        <v>-8.9893640601396069E-2</v>
      </c>
      <c r="J123" s="65"/>
      <c r="K123" s="82"/>
      <c r="L123" s="65"/>
      <c r="M123" s="82"/>
      <c r="N123" s="82"/>
    </row>
    <row r="124" spans="2:14" x14ac:dyDescent="0.25">
      <c r="B124" s="88" t="s">
        <v>119</v>
      </c>
      <c r="C124" s="90">
        <v>648970</v>
      </c>
      <c r="D124" s="109">
        <v>1.5373688390826794E-2</v>
      </c>
      <c r="E124" s="90">
        <v>869191</v>
      </c>
      <c r="F124" s="109">
        <v>1.8879883900978892E-2</v>
      </c>
      <c r="G124" s="112">
        <v>-0.25336318484659875</v>
      </c>
      <c r="J124" s="65"/>
      <c r="K124" s="82"/>
      <c r="L124" s="65"/>
      <c r="M124" s="82"/>
      <c r="N124" s="82"/>
    </row>
    <row r="125" spans="2:14" x14ac:dyDescent="0.25">
      <c r="B125" s="88" t="s">
        <v>101</v>
      </c>
      <c r="C125" s="90">
        <v>279880</v>
      </c>
      <c r="D125" s="109">
        <v>6.6301799880188654E-3</v>
      </c>
      <c r="E125" s="90">
        <v>504066</v>
      </c>
      <c r="F125" s="109">
        <v>1.0948925562311191E-2</v>
      </c>
      <c r="G125" s="112">
        <v>-0.44475525030452362</v>
      </c>
      <c r="J125" s="65"/>
      <c r="K125" s="82"/>
      <c r="L125" s="65"/>
      <c r="M125" s="82"/>
      <c r="N125" s="82"/>
    </row>
    <row r="126" spans="2:14" x14ac:dyDescent="0.25">
      <c r="B126" s="88" t="s">
        <v>120</v>
      </c>
      <c r="C126" s="90">
        <v>63931</v>
      </c>
      <c r="D126" s="109">
        <v>1.5144849107261472E-3</v>
      </c>
      <c r="E126" s="90">
        <v>56721</v>
      </c>
      <c r="F126" s="109">
        <v>1.2320489912429188E-3</v>
      </c>
      <c r="G126" s="112">
        <v>0.12711341478464766</v>
      </c>
      <c r="J126" s="65"/>
      <c r="K126" s="82"/>
      <c r="L126" s="65"/>
      <c r="M126" s="82"/>
      <c r="N126" s="82"/>
    </row>
    <row r="127" spans="2:14" ht="15.75" thickBot="1" x14ac:dyDescent="0.3">
      <c r="B127" s="89" t="s">
        <v>122</v>
      </c>
      <c r="C127" s="91">
        <v>2113078</v>
      </c>
      <c r="D127" s="110">
        <v>5.0057479879673177E-2</v>
      </c>
      <c r="E127" s="91">
        <v>2331582</v>
      </c>
      <c r="F127" s="110">
        <v>5.064479207172206E-2</v>
      </c>
      <c r="G127" s="113">
        <v>-9.3714911163321729E-2</v>
      </c>
      <c r="J127" s="65"/>
      <c r="K127" s="82"/>
      <c r="L127" s="65"/>
      <c r="M127" s="82"/>
      <c r="N127" s="82"/>
    </row>
    <row r="128" spans="2:14" x14ac:dyDescent="0.25">
      <c r="C128" s="16"/>
      <c r="D128" s="64"/>
      <c r="E128" s="16"/>
      <c r="F128" s="64"/>
      <c r="J128" s="65"/>
      <c r="K128" s="82"/>
      <c r="L128" s="65"/>
      <c r="M128" s="82"/>
    </row>
  </sheetData>
  <mergeCells count="2">
    <mergeCell ref="D6:I6"/>
    <mergeCell ref="J6:M6"/>
  </mergeCells>
  <pageMargins left="0.7" right="0.7" top="0.75" bottom="0.75" header="0.3" footer="0.3"/>
  <pageSetup paperSize="9" scale="39" orientation="portrait" r:id="rId1"/>
  <ignoredErrors>
    <ignoredError sqref="I6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9119b49b-2cc3-444e-b755-8692f4554da6" ContentTypeId="0x01010024A2C8D6A070534B9CF4AD2589879B1E0401" PreviousValue="false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 - NHO Fellesskapet" ma:contentTypeID="0x01010024A2C8D6A070534B9CF4AD2589879B1E04010057069718C2538247BC7762C71AA39D3B" ma:contentTypeVersion="18" ma:contentTypeDescription="Opprett et nytt dokument." ma:contentTypeScope="" ma:versionID="af0d75328d4287ea3aa20ac8be2de498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7dfd8ae-4224-41ce-bac0-e7668c1836a1" targetNamespace="http://schemas.microsoft.com/office/2006/metadata/properties" ma:root="true" ma:fieldsID="b9eba4c41434d32f5ef385899cc88c4c" ns2:_="" ns3:_="" ns4:_="">
    <xsd:import namespace="f909def9-6662-4ec9-b2d2-41be86eee7c4"/>
    <xsd:import namespace="749ab8b6-ff35-4a4f-9f18-9cef83ce6420"/>
    <xsd:import namespace="a7dfd8ae-4224-41ce-bac0-e7668c1836a1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4332206e-d932-4663-80fe-6b1ad86077bc}" ma:internalName="TaxCatchAll" ma:showField="CatchAllData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4332206e-d932-4663-80fe-6b1ad86077bc}" ma:internalName="TaxCatchAllLabel" ma:readOnly="true" ma:showField="CatchAllDataLabel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fd8ae-4224-41ce-bac0-e7668c1836a1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dfd8ae-4224-41ce-bac0-e7668c1836a1">MBL01-582167260-46636</_dlc_DocId>
    <_dlc_DocIdUrl xmlns="a7dfd8ae-4224-41ce-bac0-e7668c1836a1">
      <Url>https://nhosp.sharepoint.com/sites/MBL/_layouts/15/DocIdRedir.aspx?ID=MBL01-582167260-46636</Url>
      <Description>MBL01-582167260-46636</Description>
    </_dlc_DocIdUrl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</documentManagement>
</p:properties>
</file>

<file path=customXml/itemProps1.xml><?xml version="1.0" encoding="utf-8"?>
<ds:datastoreItem xmlns:ds="http://schemas.openxmlformats.org/officeDocument/2006/customXml" ds:itemID="{F7297A05-E6F0-4523-A4B6-1ECBA8254F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C5163D-A36D-4646-BD40-ADCECF59CA7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93ADDEF-2827-4B9D-BCD4-FE3954794B1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0F7208D-B985-41A6-A86C-A5E9319AAA64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519E1358-6D09-4EA5-A542-C1B4D8F13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7dfd8ae-4224-41ce-bac0-e7668c183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04A5BA3F-9BE4-4DD3-8B6C-4F6576930142}">
  <ds:schemaRefs>
    <ds:schemaRef ds:uri="http://purl.org/dc/elements/1.1/"/>
    <ds:schemaRef ds:uri="http://schemas.microsoft.com/office/2006/documentManagement/types"/>
    <ds:schemaRef ds:uri="749ab8b6-ff35-4a4f-9f18-9cef83ce6420"/>
    <ds:schemaRef ds:uri="a7dfd8ae-4224-41ce-bac0-e7668c1836a1"/>
    <ds:schemaRef ds:uri="f909def9-6662-4ec9-b2d2-41be86eee7c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Opplag_2018</vt:lpstr>
    </vt:vector>
  </TitlesOfParts>
  <Company>NHO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Holbæk-Hanssen</dc:creator>
  <cp:lastModifiedBy>Trine Ohrberg-Rolfsrud</cp:lastModifiedBy>
  <cp:lastPrinted>2019-03-19T08:41:50Z</cp:lastPrinted>
  <dcterms:created xsi:type="dcterms:W3CDTF">2015-02-16T09:28:52Z</dcterms:created>
  <dcterms:modified xsi:type="dcterms:W3CDTF">2019-03-27T14:25:07Z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0x01010024A2C8D6A070534B9CF4AD2589879B1E04010057069718C2538247BC7762C71AA39D3B</vt:lpwstr>
  </property>
  <property fmtid="{D5CDD505-2E9C-101B-9397-08002B2CF9AE}" pid="3" name="_dlc_DocIdItemGuid">
    <vt:lpwstr>47a3e38c-487e-4669-b91b-4531b7e34448</vt:lpwstr>
  </property>
  <property fmtid="{D5CDD505-2E9C-101B-9397-08002B2CF9AE}" pid="4" name="TaxKeyword">
    <vt:lpwstr/>
  </property>
  <property fmtid="{D5CDD505-2E9C-101B-9397-08002B2CF9AE}" pid="5" name="AuthorIds_UIVersion_1">
    <vt:lpwstr>26</vt:lpwstr>
  </property>
  <property fmtid="{D5CDD505-2E9C-101B-9397-08002B2CF9AE}" pid="6" name="NhoMmdCaseWorker">
    <vt:lpwstr/>
  </property>
  <property fmtid="{D5CDD505-2E9C-101B-9397-08002B2CF9AE}" pid="7" name="NHO_OrganisationUnit">
    <vt:lpwstr/>
  </property>
</Properties>
</file>