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8675" windowHeight="1179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G142" i="1" l="1"/>
  <c r="G141" i="1"/>
  <c r="G140" i="1"/>
  <c r="G139" i="1"/>
  <c r="G138" i="1"/>
  <c r="G137" i="1"/>
  <c r="G136" i="1"/>
  <c r="G135" i="1"/>
  <c r="G134" i="1"/>
  <c r="G133" i="1"/>
  <c r="G132" i="1"/>
  <c r="G131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E143" i="1"/>
  <c r="C143" i="1"/>
  <c r="J116" i="1"/>
  <c r="H118" i="1"/>
  <c r="F118" i="1"/>
  <c r="D118" i="1"/>
  <c r="H116" i="1"/>
  <c r="K118" i="1"/>
  <c r="J118" i="1"/>
  <c r="I118" i="1"/>
  <c r="F116" i="1"/>
  <c r="D116" i="1"/>
  <c r="K115" i="1"/>
  <c r="J115" i="1"/>
  <c r="L115" i="1" s="1"/>
  <c r="H115" i="1"/>
  <c r="K114" i="1"/>
  <c r="J114" i="1"/>
  <c r="L114" i="1" s="1"/>
  <c r="H114" i="1"/>
  <c r="K113" i="1"/>
  <c r="L113" i="1"/>
  <c r="H113" i="1"/>
  <c r="K112" i="1"/>
  <c r="L112" i="1"/>
  <c r="H112" i="1"/>
  <c r="K111" i="1"/>
  <c r="K116" i="1" s="1"/>
  <c r="L116" i="1" s="1"/>
  <c r="L118" i="1" s="1"/>
  <c r="L111" i="1"/>
  <c r="H111" i="1"/>
  <c r="K110" i="1"/>
  <c r="J110" i="1"/>
  <c r="K108" i="1"/>
  <c r="J108" i="1"/>
  <c r="F108" i="1"/>
  <c r="I108" i="1" s="1"/>
  <c r="D108" i="1"/>
  <c r="H108" i="1" s="1"/>
  <c r="M118" i="1" l="1"/>
  <c r="L108" i="1"/>
  <c r="M108" i="1" s="1"/>
  <c r="D106" i="1"/>
  <c r="J105" i="1"/>
  <c r="H105" i="1"/>
  <c r="J104" i="1"/>
  <c r="H104" i="1"/>
  <c r="J103" i="1"/>
  <c r="H103" i="1"/>
  <c r="J102" i="1"/>
  <c r="H102" i="1"/>
  <c r="J101" i="1"/>
  <c r="H101" i="1"/>
  <c r="J100" i="1"/>
  <c r="H100" i="1"/>
  <c r="J99" i="1"/>
  <c r="H99" i="1"/>
  <c r="J98" i="1"/>
  <c r="J106" i="1" s="1"/>
  <c r="L106" i="1" s="1"/>
  <c r="H98" i="1"/>
  <c r="H106" i="1" s="1"/>
  <c r="F97" i="1"/>
  <c r="D97" i="1"/>
  <c r="F95" i="1"/>
  <c r="D95" i="1"/>
  <c r="K94" i="1"/>
  <c r="J94" i="1"/>
  <c r="I94" i="1"/>
  <c r="H94" i="1"/>
  <c r="K93" i="1"/>
  <c r="J93" i="1"/>
  <c r="L93" i="1" s="1"/>
  <c r="M93" i="1" s="1"/>
  <c r="I93" i="1"/>
  <c r="H93" i="1"/>
  <c r="K92" i="1"/>
  <c r="J92" i="1"/>
  <c r="L92" i="1" s="1"/>
  <c r="M92" i="1" s="1"/>
  <c r="I92" i="1"/>
  <c r="H92" i="1"/>
  <c r="K91" i="1"/>
  <c r="J91" i="1"/>
  <c r="L91" i="1" s="1"/>
  <c r="M91" i="1" s="1"/>
  <c r="I91" i="1"/>
  <c r="H91" i="1"/>
  <c r="K90" i="1"/>
  <c r="J90" i="1"/>
  <c r="L90" i="1" s="1"/>
  <c r="M90" i="1" s="1"/>
  <c r="I90" i="1"/>
  <c r="H90" i="1"/>
  <c r="K89" i="1"/>
  <c r="J89" i="1"/>
  <c r="L89" i="1" s="1"/>
  <c r="M89" i="1" s="1"/>
  <c r="I89" i="1"/>
  <c r="H89" i="1"/>
  <c r="K88" i="1"/>
  <c r="J88" i="1"/>
  <c r="L88" i="1" s="1"/>
  <c r="M88" i="1" s="1"/>
  <c r="I88" i="1"/>
  <c r="H88" i="1"/>
  <c r="K87" i="1"/>
  <c r="J87" i="1"/>
  <c r="L87" i="1" s="1"/>
  <c r="M87" i="1" s="1"/>
  <c r="I87" i="1"/>
  <c r="H87" i="1"/>
  <c r="K86" i="1"/>
  <c r="J86" i="1"/>
  <c r="L86" i="1" s="1"/>
  <c r="M86" i="1" s="1"/>
  <c r="I86" i="1"/>
  <c r="H86" i="1"/>
  <c r="K85" i="1"/>
  <c r="J85" i="1"/>
  <c r="L85" i="1" s="1"/>
  <c r="M85" i="1" s="1"/>
  <c r="I85" i="1"/>
  <c r="H85" i="1"/>
  <c r="K84" i="1"/>
  <c r="J84" i="1"/>
  <c r="L84" i="1" s="1"/>
  <c r="M84" i="1" s="1"/>
  <c r="I84" i="1"/>
  <c r="H84" i="1"/>
  <c r="K83" i="1"/>
  <c r="J83" i="1"/>
  <c r="L83" i="1" s="1"/>
  <c r="M83" i="1" s="1"/>
  <c r="I83" i="1"/>
  <c r="H83" i="1"/>
  <c r="K82" i="1"/>
  <c r="J82" i="1"/>
  <c r="L82" i="1" s="1"/>
  <c r="M82" i="1" s="1"/>
  <c r="I82" i="1"/>
  <c r="H82" i="1"/>
  <c r="K81" i="1"/>
  <c r="J81" i="1"/>
  <c r="L81" i="1" s="1"/>
  <c r="M81" i="1" s="1"/>
  <c r="I81" i="1"/>
  <c r="H81" i="1"/>
  <c r="K80" i="1"/>
  <c r="J80" i="1"/>
  <c r="L80" i="1" s="1"/>
  <c r="M80" i="1" s="1"/>
  <c r="I80" i="1"/>
  <c r="H80" i="1"/>
  <c r="K79" i="1"/>
  <c r="J79" i="1"/>
  <c r="L79" i="1" s="1"/>
  <c r="M79" i="1" s="1"/>
  <c r="I79" i="1"/>
  <c r="H79" i="1"/>
  <c r="K78" i="1"/>
  <c r="J78" i="1"/>
  <c r="L78" i="1" s="1"/>
  <c r="M78" i="1" s="1"/>
  <c r="I78" i="1"/>
  <c r="H78" i="1"/>
  <c r="K77" i="1"/>
  <c r="J77" i="1"/>
  <c r="L77" i="1" s="1"/>
  <c r="M77" i="1" s="1"/>
  <c r="I77" i="1"/>
  <c r="H77" i="1"/>
  <c r="K76" i="1"/>
  <c r="J76" i="1"/>
  <c r="L76" i="1" s="1"/>
  <c r="M76" i="1" s="1"/>
  <c r="I76" i="1"/>
  <c r="H76" i="1"/>
  <c r="K75" i="1"/>
  <c r="J75" i="1"/>
  <c r="L75" i="1" s="1"/>
  <c r="M75" i="1" s="1"/>
  <c r="I75" i="1"/>
  <c r="H75" i="1"/>
  <c r="K74" i="1"/>
  <c r="J74" i="1"/>
  <c r="L74" i="1" s="1"/>
  <c r="M74" i="1" s="1"/>
  <c r="I74" i="1"/>
  <c r="H74" i="1"/>
  <c r="K73" i="1"/>
  <c r="J73" i="1"/>
  <c r="L73" i="1" s="1"/>
  <c r="M73" i="1" s="1"/>
  <c r="I73" i="1"/>
  <c r="H73" i="1"/>
  <c r="K72" i="1"/>
  <c r="J72" i="1"/>
  <c r="L72" i="1" s="1"/>
  <c r="M72" i="1" s="1"/>
  <c r="I72" i="1"/>
  <c r="H72" i="1"/>
  <c r="K71" i="1"/>
  <c r="J71" i="1"/>
  <c r="L71" i="1" s="1"/>
  <c r="M71" i="1" s="1"/>
  <c r="I71" i="1"/>
  <c r="H71" i="1"/>
  <c r="K70" i="1"/>
  <c r="J70" i="1"/>
  <c r="L70" i="1" s="1"/>
  <c r="M70" i="1" s="1"/>
  <c r="I70" i="1"/>
  <c r="H70" i="1"/>
  <c r="K69" i="1"/>
  <c r="J69" i="1"/>
  <c r="L69" i="1" s="1"/>
  <c r="M69" i="1" s="1"/>
  <c r="I69" i="1"/>
  <c r="H69" i="1"/>
  <c r="K68" i="1"/>
  <c r="J68" i="1"/>
  <c r="L68" i="1" s="1"/>
  <c r="M68" i="1" s="1"/>
  <c r="I68" i="1"/>
  <c r="H68" i="1"/>
  <c r="K67" i="1"/>
  <c r="J67" i="1"/>
  <c r="L67" i="1" s="1"/>
  <c r="M67" i="1" s="1"/>
  <c r="I67" i="1"/>
  <c r="H67" i="1"/>
  <c r="K66" i="1"/>
  <c r="J66" i="1"/>
  <c r="L66" i="1" s="1"/>
  <c r="M66" i="1" s="1"/>
  <c r="I66" i="1"/>
  <c r="H66" i="1"/>
  <c r="K65" i="1"/>
  <c r="J65" i="1"/>
  <c r="L65" i="1" s="1"/>
  <c r="M65" i="1" s="1"/>
  <c r="I65" i="1"/>
  <c r="H65" i="1"/>
  <c r="K64" i="1"/>
  <c r="J64" i="1"/>
  <c r="L64" i="1" s="1"/>
  <c r="M64" i="1" s="1"/>
  <c r="I64" i="1"/>
  <c r="H64" i="1"/>
  <c r="K63" i="1"/>
  <c r="J63" i="1"/>
  <c r="L63" i="1" s="1"/>
  <c r="M63" i="1" s="1"/>
  <c r="I63" i="1"/>
  <c r="H63" i="1"/>
  <c r="K62" i="1"/>
  <c r="J62" i="1"/>
  <c r="L62" i="1" s="1"/>
  <c r="M62" i="1" s="1"/>
  <c r="I62" i="1"/>
  <c r="H62" i="1"/>
  <c r="K61" i="1"/>
  <c r="J61" i="1"/>
  <c r="L61" i="1" s="1"/>
  <c r="M61" i="1" s="1"/>
  <c r="I61" i="1"/>
  <c r="H61" i="1"/>
  <c r="K60" i="1"/>
  <c r="J60" i="1"/>
  <c r="L60" i="1" s="1"/>
  <c r="M60" i="1" s="1"/>
  <c r="I60" i="1"/>
  <c r="H60" i="1"/>
  <c r="K59" i="1"/>
  <c r="J59" i="1"/>
  <c r="L59" i="1" s="1"/>
  <c r="M59" i="1" s="1"/>
  <c r="I59" i="1"/>
  <c r="H59" i="1"/>
  <c r="K58" i="1"/>
  <c r="J58" i="1"/>
  <c r="L58" i="1" s="1"/>
  <c r="M58" i="1" s="1"/>
  <c r="I58" i="1"/>
  <c r="H58" i="1"/>
  <c r="K57" i="1"/>
  <c r="J57" i="1"/>
  <c r="L57" i="1" s="1"/>
  <c r="M57" i="1" s="1"/>
  <c r="I57" i="1"/>
  <c r="H57" i="1"/>
  <c r="K56" i="1"/>
  <c r="J56" i="1"/>
  <c r="L56" i="1" s="1"/>
  <c r="M56" i="1" s="1"/>
  <c r="I56" i="1"/>
  <c r="H56" i="1"/>
  <c r="K55" i="1"/>
  <c r="J55" i="1"/>
  <c r="L55" i="1" s="1"/>
  <c r="M55" i="1" s="1"/>
  <c r="I55" i="1"/>
  <c r="H55" i="1"/>
  <c r="K54" i="1"/>
  <c r="J54" i="1"/>
  <c r="L54" i="1" s="1"/>
  <c r="M54" i="1" s="1"/>
  <c r="I54" i="1"/>
  <c r="H54" i="1"/>
  <c r="K53" i="1"/>
  <c r="J53" i="1"/>
  <c r="L53" i="1" s="1"/>
  <c r="M53" i="1" s="1"/>
  <c r="I53" i="1"/>
  <c r="H53" i="1"/>
  <c r="K52" i="1"/>
  <c r="J52" i="1"/>
  <c r="L52" i="1" s="1"/>
  <c r="M52" i="1" s="1"/>
  <c r="I52" i="1"/>
  <c r="H52" i="1"/>
  <c r="K51" i="1"/>
  <c r="J51" i="1"/>
  <c r="L51" i="1" s="1"/>
  <c r="M51" i="1" s="1"/>
  <c r="I51" i="1"/>
  <c r="H51" i="1"/>
  <c r="K50" i="1"/>
  <c r="J50" i="1"/>
  <c r="L50" i="1" s="1"/>
  <c r="M50" i="1" s="1"/>
  <c r="I50" i="1"/>
  <c r="H50" i="1"/>
  <c r="K49" i="1"/>
  <c r="J49" i="1"/>
  <c r="L49" i="1" s="1"/>
  <c r="M49" i="1" s="1"/>
  <c r="I49" i="1"/>
  <c r="H49" i="1"/>
  <c r="K48" i="1"/>
  <c r="J48" i="1"/>
  <c r="L48" i="1" s="1"/>
  <c r="M48" i="1" s="1"/>
  <c r="I48" i="1"/>
  <c r="H48" i="1"/>
  <c r="K47" i="1"/>
  <c r="J47" i="1"/>
  <c r="L47" i="1" s="1"/>
  <c r="M47" i="1" s="1"/>
  <c r="I47" i="1"/>
  <c r="H47" i="1"/>
  <c r="K46" i="1"/>
  <c r="J46" i="1"/>
  <c r="L46" i="1" s="1"/>
  <c r="M46" i="1" s="1"/>
  <c r="I46" i="1"/>
  <c r="H46" i="1"/>
  <c r="K45" i="1"/>
  <c r="J45" i="1"/>
  <c r="L45" i="1" s="1"/>
  <c r="M45" i="1" s="1"/>
  <c r="I45" i="1"/>
  <c r="H45" i="1"/>
  <c r="K44" i="1"/>
  <c r="J44" i="1"/>
  <c r="L44" i="1" s="1"/>
  <c r="M44" i="1" s="1"/>
  <c r="I44" i="1"/>
  <c r="H44" i="1"/>
  <c r="K43" i="1"/>
  <c r="J43" i="1"/>
  <c r="L43" i="1" s="1"/>
  <c r="M43" i="1" s="1"/>
  <c r="I43" i="1"/>
  <c r="H43" i="1"/>
  <c r="K42" i="1"/>
  <c r="J42" i="1"/>
  <c r="L42" i="1" s="1"/>
  <c r="M42" i="1" s="1"/>
  <c r="I42" i="1"/>
  <c r="H42" i="1"/>
  <c r="K41" i="1"/>
  <c r="J41" i="1"/>
  <c r="L41" i="1" s="1"/>
  <c r="M41" i="1" s="1"/>
  <c r="I41" i="1"/>
  <c r="H41" i="1"/>
  <c r="K40" i="1"/>
  <c r="J40" i="1"/>
  <c r="L40" i="1" s="1"/>
  <c r="M40" i="1" s="1"/>
  <c r="I40" i="1"/>
  <c r="H40" i="1"/>
  <c r="K39" i="1"/>
  <c r="J39" i="1"/>
  <c r="L39" i="1" s="1"/>
  <c r="M39" i="1" s="1"/>
  <c r="I39" i="1"/>
  <c r="H39" i="1"/>
  <c r="K38" i="1"/>
  <c r="J38" i="1"/>
  <c r="I38" i="1"/>
  <c r="H38" i="1"/>
  <c r="K37" i="1"/>
  <c r="J37" i="1"/>
  <c r="L37" i="1" s="1"/>
  <c r="M37" i="1" s="1"/>
  <c r="I37" i="1"/>
  <c r="H37" i="1"/>
  <c r="K36" i="1"/>
  <c r="J36" i="1"/>
  <c r="I36" i="1"/>
  <c r="H36" i="1"/>
  <c r="K35" i="1"/>
  <c r="J35" i="1"/>
  <c r="L35" i="1" s="1"/>
  <c r="M35" i="1" s="1"/>
  <c r="I35" i="1"/>
  <c r="H35" i="1"/>
  <c r="K34" i="1"/>
  <c r="J34" i="1"/>
  <c r="I34" i="1"/>
  <c r="H34" i="1"/>
  <c r="K33" i="1"/>
  <c r="J33" i="1"/>
  <c r="L33" i="1" s="1"/>
  <c r="M33" i="1" s="1"/>
  <c r="I33" i="1"/>
  <c r="H33" i="1"/>
  <c r="K32" i="1"/>
  <c r="J32" i="1"/>
  <c r="I32" i="1"/>
  <c r="H32" i="1"/>
  <c r="K31" i="1"/>
  <c r="J31" i="1"/>
  <c r="L31" i="1" s="1"/>
  <c r="M31" i="1" s="1"/>
  <c r="I31" i="1"/>
  <c r="H31" i="1"/>
  <c r="K30" i="1"/>
  <c r="J30" i="1"/>
  <c r="I30" i="1"/>
  <c r="H30" i="1"/>
  <c r="K29" i="1"/>
  <c r="J29" i="1"/>
  <c r="L29" i="1" s="1"/>
  <c r="M29" i="1" s="1"/>
  <c r="I29" i="1"/>
  <c r="H29" i="1"/>
  <c r="K28" i="1"/>
  <c r="J28" i="1"/>
  <c r="I28" i="1"/>
  <c r="H28" i="1"/>
  <c r="K27" i="1"/>
  <c r="J27" i="1"/>
  <c r="L27" i="1" s="1"/>
  <c r="M27" i="1" s="1"/>
  <c r="I27" i="1"/>
  <c r="H27" i="1"/>
  <c r="K26" i="1"/>
  <c r="J26" i="1"/>
  <c r="I26" i="1"/>
  <c r="H26" i="1"/>
  <c r="K25" i="1"/>
  <c r="J25" i="1"/>
  <c r="L25" i="1" s="1"/>
  <c r="M25" i="1" s="1"/>
  <c r="I25" i="1"/>
  <c r="H25" i="1"/>
  <c r="K24" i="1"/>
  <c r="J24" i="1"/>
  <c r="I24" i="1"/>
  <c r="H24" i="1"/>
  <c r="K23" i="1"/>
  <c r="J23" i="1"/>
  <c r="L23" i="1" s="1"/>
  <c r="M23" i="1" s="1"/>
  <c r="I23" i="1"/>
  <c r="H23" i="1"/>
  <c r="K22" i="1"/>
  <c r="J22" i="1"/>
  <c r="I22" i="1"/>
  <c r="H22" i="1"/>
  <c r="K21" i="1"/>
  <c r="J21" i="1"/>
  <c r="L21" i="1" s="1"/>
  <c r="M21" i="1" s="1"/>
  <c r="I21" i="1"/>
  <c r="H21" i="1"/>
  <c r="K20" i="1"/>
  <c r="J20" i="1"/>
  <c r="I20" i="1"/>
  <c r="H20" i="1"/>
  <c r="K19" i="1"/>
  <c r="J19" i="1"/>
  <c r="L19" i="1" s="1"/>
  <c r="M19" i="1" s="1"/>
  <c r="I19" i="1"/>
  <c r="H19" i="1"/>
  <c r="K18" i="1"/>
  <c r="J18" i="1"/>
  <c r="I18" i="1"/>
  <c r="H18" i="1"/>
  <c r="K17" i="1"/>
  <c r="J17" i="1"/>
  <c r="L17" i="1" s="1"/>
  <c r="M17" i="1" s="1"/>
  <c r="I17" i="1"/>
  <c r="H17" i="1"/>
  <c r="K16" i="1"/>
  <c r="J16" i="1"/>
  <c r="I16" i="1"/>
  <c r="H16" i="1"/>
  <c r="K15" i="1"/>
  <c r="J15" i="1"/>
  <c r="L15" i="1" s="1"/>
  <c r="M15" i="1" s="1"/>
  <c r="I15" i="1"/>
  <c r="H15" i="1"/>
  <c r="K14" i="1"/>
  <c r="J14" i="1"/>
  <c r="I14" i="1"/>
  <c r="H14" i="1"/>
  <c r="K13" i="1"/>
  <c r="J13" i="1"/>
  <c r="L13" i="1" s="1"/>
  <c r="H13" i="1"/>
  <c r="I13" i="1" s="1"/>
  <c r="K12" i="1"/>
  <c r="J12" i="1"/>
  <c r="H12" i="1"/>
  <c r="I12" i="1" s="1"/>
  <c r="K11" i="1"/>
  <c r="J11" i="1"/>
  <c r="H11" i="1"/>
  <c r="I11" i="1" s="1"/>
  <c r="K10" i="1"/>
  <c r="J10" i="1"/>
  <c r="H10" i="1"/>
  <c r="I10" i="1" s="1"/>
  <c r="K9" i="1"/>
  <c r="J9" i="1"/>
  <c r="H9" i="1"/>
  <c r="I9" i="1" s="1"/>
  <c r="K8" i="1"/>
  <c r="J8" i="1"/>
  <c r="J95" i="1" s="1"/>
  <c r="H8" i="1"/>
  <c r="H95" i="1" s="1"/>
  <c r="M9" i="1" l="1"/>
  <c r="M12" i="1"/>
  <c r="L95" i="1"/>
  <c r="M95" i="1" s="1"/>
  <c r="L12" i="1"/>
  <c r="M13" i="1"/>
  <c r="L8" i="1"/>
  <c r="L9" i="1"/>
  <c r="L10" i="1"/>
  <c r="M10" i="1" s="1"/>
  <c r="L11" i="1"/>
  <c r="M11" i="1" s="1"/>
  <c r="I8" i="1"/>
  <c r="K95" i="1"/>
  <c r="M8" i="1"/>
  <c r="L14" i="1"/>
  <c r="M14" i="1" s="1"/>
  <c r="L16" i="1"/>
  <c r="M16" i="1" s="1"/>
  <c r="L18" i="1"/>
  <c r="M18" i="1" s="1"/>
  <c r="L20" i="1"/>
  <c r="M20" i="1" s="1"/>
  <c r="L22" i="1"/>
  <c r="M22" i="1" s="1"/>
  <c r="L24" i="1"/>
  <c r="M24" i="1" s="1"/>
  <c r="L26" i="1"/>
  <c r="M26" i="1" s="1"/>
  <c r="L28" i="1"/>
  <c r="M28" i="1" s="1"/>
  <c r="L30" i="1"/>
  <c r="M30" i="1" s="1"/>
  <c r="L32" i="1"/>
  <c r="M32" i="1" s="1"/>
  <c r="L34" i="1"/>
  <c r="M34" i="1" s="1"/>
  <c r="L36" i="1"/>
  <c r="M36" i="1" s="1"/>
  <c r="L38" i="1"/>
  <c r="M38" i="1" s="1"/>
  <c r="I95" i="1"/>
  <c r="L94" i="1"/>
  <c r="M94" i="1" s="1"/>
</calcChain>
</file>

<file path=xl/sharedStrings.xml><?xml version="1.0" encoding="utf-8"?>
<sst xmlns="http://schemas.openxmlformats.org/spreadsheetml/2006/main" count="387" uniqueCount="173">
  <si>
    <t>Opplag pr. utgivelse</t>
  </si>
  <si>
    <t>Totalkonsum (opplag * frekvens)</t>
  </si>
  <si>
    <t>Tittel</t>
  </si>
  <si>
    <t>Type</t>
  </si>
  <si>
    <t>Utgiver</t>
  </si>
  <si>
    <t xml:space="preserve">  Frekvens</t>
  </si>
  <si>
    <t>Endring pr utg</t>
  </si>
  <si>
    <t>% pr utg</t>
  </si>
  <si>
    <t>Tot. 2011</t>
  </si>
  <si>
    <t>Endring tot</t>
  </si>
  <si>
    <t>% tot</t>
  </si>
  <si>
    <t>MAGASIN OG UKEBLADER. OPPLAGSTALL HELÅR 2011 OG 2012</t>
  </si>
  <si>
    <t>Tot. 2012</t>
  </si>
  <si>
    <t>Aktiv trening</t>
  </si>
  <si>
    <t>Mat, helse, livsstil</t>
  </si>
  <si>
    <t>BPI</t>
  </si>
  <si>
    <t>Allers</t>
  </si>
  <si>
    <t>Kvinne</t>
  </si>
  <si>
    <t>AM</t>
  </si>
  <si>
    <t>Alt for Damene</t>
  </si>
  <si>
    <t>EHM</t>
  </si>
  <si>
    <t>Alt om Fiske</t>
  </si>
  <si>
    <t>Sport, reise, friluftsliv, vitenskap</t>
  </si>
  <si>
    <t>Alt om Historie og Vitenskap</t>
  </si>
  <si>
    <t>Autofil</t>
  </si>
  <si>
    <t>Bil, båt</t>
  </si>
  <si>
    <t>Auto Motor Sport</t>
  </si>
  <si>
    <t>Bedre Helse</t>
  </si>
  <si>
    <t>Bil</t>
  </si>
  <si>
    <t>BIL</t>
  </si>
  <si>
    <t>Birkebeiner'n</t>
  </si>
  <si>
    <t>SPM</t>
  </si>
  <si>
    <t>Bo Bedre</t>
  </si>
  <si>
    <t>Bolig, interiør</t>
  </si>
  <si>
    <t>BM</t>
  </si>
  <si>
    <t>Bobil &amp; Caravan</t>
  </si>
  <si>
    <t>Boligdrøm</t>
  </si>
  <si>
    <t>Boligpluss</t>
  </si>
  <si>
    <t>Bonytt</t>
  </si>
  <si>
    <t>Båtmagasinet</t>
  </si>
  <si>
    <t>C!</t>
  </si>
  <si>
    <t>Aktualitet, TV</t>
  </si>
  <si>
    <t>Cosmopolitan</t>
  </si>
  <si>
    <t>Costume</t>
  </si>
  <si>
    <t>D!</t>
  </si>
  <si>
    <t>Design Interiør</t>
  </si>
  <si>
    <t>SCH</t>
  </si>
  <si>
    <t>Det Gode Liv</t>
  </si>
  <si>
    <t>GRIEG</t>
  </si>
  <si>
    <t>Det Nye</t>
  </si>
  <si>
    <t>Det Nye Spesial/Shape Up</t>
  </si>
  <si>
    <t>Digital Foto</t>
  </si>
  <si>
    <t>PC, lyd og bilde</t>
  </si>
  <si>
    <t>Dine Penger</t>
  </si>
  <si>
    <t>Annet</t>
  </si>
  <si>
    <t>DP</t>
  </si>
  <si>
    <t>Donald Duck &amp; Co.</t>
  </si>
  <si>
    <t>Tegneserier</t>
  </si>
  <si>
    <t>EKM</t>
  </si>
  <si>
    <t>Elle</t>
  </si>
  <si>
    <t>Elle Decoration</t>
  </si>
  <si>
    <t>Familien</t>
  </si>
  <si>
    <t>FHM</t>
  </si>
  <si>
    <t>Mann</t>
  </si>
  <si>
    <t>Foreldre &amp; Barn</t>
  </si>
  <si>
    <t>Foreldre</t>
  </si>
  <si>
    <t>Fri Flyt</t>
  </si>
  <si>
    <t>FF</t>
  </si>
  <si>
    <t>Friidrett</t>
  </si>
  <si>
    <t>Gatebil</t>
  </si>
  <si>
    <t>Gjør det selv</t>
  </si>
  <si>
    <t>Gravid</t>
  </si>
  <si>
    <t>Hagen for alle</t>
  </si>
  <si>
    <t>BB</t>
  </si>
  <si>
    <t>Henne</t>
  </si>
  <si>
    <t>Her og Nå</t>
  </si>
  <si>
    <t>Hesteliv</t>
  </si>
  <si>
    <t>Hjemmet</t>
  </si>
  <si>
    <t>Hjemme-PC</t>
  </si>
  <si>
    <t>Hytteliv</t>
  </si>
  <si>
    <t>I form</t>
  </si>
  <si>
    <t>Idrett og Anlegg</t>
  </si>
  <si>
    <t>Illustrert vitenskap</t>
  </si>
  <si>
    <t>Illustrert vitenskap Historie</t>
  </si>
  <si>
    <t>Jakt</t>
  </si>
  <si>
    <t>Jeger, Hund &amp; Våpen</t>
  </si>
  <si>
    <t>Julia</t>
  </si>
  <si>
    <t>Ung</t>
  </si>
  <si>
    <t>Kamille</t>
  </si>
  <si>
    <t>Kamille Mor og Barn</t>
  </si>
  <si>
    <t>KK</t>
  </si>
  <si>
    <t>Klatring</t>
  </si>
  <si>
    <t>Komputer for alle</t>
  </si>
  <si>
    <t>Lev Landlig</t>
  </si>
  <si>
    <t>TUN</t>
  </si>
  <si>
    <t>Maison</t>
  </si>
  <si>
    <t>Maison Mat og Vin</t>
  </si>
  <si>
    <t>National Geographic</t>
  </si>
  <si>
    <t>Norsk Golf</t>
  </si>
  <si>
    <t>Norsk Motorveteran</t>
  </si>
  <si>
    <t>Norsk Ukeblad</t>
  </si>
  <si>
    <t>På TV</t>
  </si>
  <si>
    <t>Pondus</t>
  </si>
  <si>
    <t>Racing</t>
  </si>
  <si>
    <t>Rom 123</t>
  </si>
  <si>
    <t>Se og Hør tirsdag</t>
  </si>
  <si>
    <t>Se og Hør weekend</t>
  </si>
  <si>
    <t>Skisport</t>
  </si>
  <si>
    <t>Stella</t>
  </si>
  <si>
    <t>Tara</t>
  </si>
  <si>
    <t>Tara Smak</t>
  </si>
  <si>
    <t>Terrengsykkel</t>
  </si>
  <si>
    <t>Topmodel</t>
  </si>
  <si>
    <t>Topp</t>
  </si>
  <si>
    <t>TVGuiden</t>
  </si>
  <si>
    <t>PRB</t>
  </si>
  <si>
    <t>Ute</t>
  </si>
  <si>
    <t>Vagabond</t>
  </si>
  <si>
    <t>VF</t>
  </si>
  <si>
    <t>Vakre Hjem og Interiør</t>
  </si>
  <si>
    <t>Veivalg</t>
  </si>
  <si>
    <t>Villmarksliv</t>
  </si>
  <si>
    <t>Vi Menn</t>
  </si>
  <si>
    <t>Vi Menn Båt</t>
  </si>
  <si>
    <t>Vi over 60</t>
  </si>
  <si>
    <t>Woman</t>
  </si>
  <si>
    <t>SUM EKSISTERENDE</t>
  </si>
  <si>
    <t>TOTALT</t>
  </si>
  <si>
    <t>NYE TITLER I 2012:</t>
  </si>
  <si>
    <t>Endring</t>
  </si>
  <si>
    <t>%</t>
  </si>
  <si>
    <t>Allers Spesial</t>
  </si>
  <si>
    <t>KK Living</t>
  </si>
  <si>
    <t>Lev Bra</t>
  </si>
  <si>
    <t>Stylemag</t>
  </si>
  <si>
    <t>Computerworld</t>
  </si>
  <si>
    <t>IDG</t>
  </si>
  <si>
    <t>Landevei</t>
  </si>
  <si>
    <t>Playboard</t>
  </si>
  <si>
    <t>Tara Frisk</t>
  </si>
  <si>
    <t>SUM NYE TITLER</t>
  </si>
  <si>
    <t>SUM EKSISTERENDE + NYE</t>
  </si>
  <si>
    <t>UTGÅTTE TITLER I 2012</t>
  </si>
  <si>
    <t>Wendy</t>
  </si>
  <si>
    <t>Costume Skjønnhet</t>
  </si>
  <si>
    <t>Isabellas</t>
  </si>
  <si>
    <t>Mag</t>
  </si>
  <si>
    <t>Mat og Helse</t>
  </si>
  <si>
    <t>SUM UTGÅTTE TITLER</t>
  </si>
  <si>
    <t>SUM EKSISTERENDE + NYE + UTGÅTTE</t>
  </si>
  <si>
    <t>Aller Media</t>
  </si>
  <si>
    <t xml:space="preserve"> Fri Flyt</t>
  </si>
  <si>
    <t xml:space="preserve">BIL     </t>
  </si>
  <si>
    <t>Bilforlaget</t>
  </si>
  <si>
    <t>Grieg Media</t>
  </si>
  <si>
    <t>Bonnier Media</t>
  </si>
  <si>
    <t>Programbladet</t>
  </si>
  <si>
    <t>Bonnier Publi. Intern.</t>
  </si>
  <si>
    <t>Schibsted Forlag</t>
  </si>
  <si>
    <t>Bonnier Blader</t>
  </si>
  <si>
    <t xml:space="preserve"> Sport Media</t>
  </si>
  <si>
    <t>Tun Media</t>
  </si>
  <si>
    <t xml:space="preserve">Egmont Hjemmet Mortensen   </t>
  </si>
  <si>
    <t>Vagabond Forlag</t>
  </si>
  <si>
    <t>ESF</t>
  </si>
  <si>
    <t xml:space="preserve">Egmont Serieforlaget  </t>
  </si>
  <si>
    <t>Opplag 2012</t>
  </si>
  <si>
    <t>Andel 2012</t>
  </si>
  <si>
    <t>Opplag 2011</t>
  </si>
  <si>
    <t>Andel 2011</t>
  </si>
  <si>
    <t>Utvikling</t>
  </si>
  <si>
    <t>Opplagstall pr. kategori (totalkonsum) (i hele tusen)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</si>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</sst>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_);_(* \(#,##0\);_(* &quot;-&quot;??_);_(@_)"/>
    <numFmt numFmtId="165" formatCode="#,##0.0"/>
    <numFmt numFmtId="166" formatCode="0.0\ 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43" fontId="2" fillId="0" borderId="0" xfId="1" applyFont="1" applyAlignment="1">
      <alignment horizontal="left"/>
    </xf>
    <xf numFmtId="43" fontId="3" fillId="0" borderId="0" xfId="1" applyFont="1"/>
    <xf numFmtId="164" fontId="3" fillId="0" borderId="0" xfId="1" applyNumberFormat="1" applyFont="1"/>
    <xf numFmtId="3" fontId="3" fillId="0" borderId="0" xfId="1" applyNumberFormat="1" applyFont="1"/>
    <xf numFmtId="165" fontId="3" fillId="0" borderId="0" xfId="1" applyNumberFormat="1" applyFont="1"/>
    <xf numFmtId="0" fontId="3" fillId="0" borderId="0" xfId="0" applyFont="1"/>
    <xf numFmtId="43" fontId="4" fillId="0" borderId="0" xfId="1" applyFont="1" applyAlignment="1">
      <alignment horizontal="left"/>
    </xf>
    <xf numFmtId="43" fontId="4" fillId="2" borderId="4" xfId="1" applyFont="1" applyFill="1" applyBorder="1"/>
    <xf numFmtId="164" fontId="4" fillId="2" borderId="5" xfId="1" applyNumberFormat="1" applyFont="1" applyFill="1" applyBorder="1"/>
    <xf numFmtId="1" fontId="4" fillId="2" borderId="6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3" fontId="4" fillId="2" borderId="7" xfId="1" applyNumberFormat="1" applyFont="1" applyFill="1" applyBorder="1" applyAlignment="1">
      <alignment horizontal="center"/>
    </xf>
    <xf numFmtId="164" fontId="4" fillId="3" borderId="7" xfId="1" applyNumberFormat="1" applyFont="1" applyFill="1" applyBorder="1" applyAlignment="1">
      <alignment horizontal="center"/>
    </xf>
    <xf numFmtId="43" fontId="4" fillId="3" borderId="7" xfId="1" applyFont="1" applyFill="1" applyBorder="1" applyAlignment="1">
      <alignment horizontal="center"/>
    </xf>
    <xf numFmtId="43" fontId="4" fillId="3" borderId="8" xfId="1" applyFont="1" applyFill="1" applyBorder="1" applyAlignment="1">
      <alignment horizontal="center"/>
    </xf>
    <xf numFmtId="43" fontId="3" fillId="0" borderId="9" xfId="1" applyFont="1" applyBorder="1"/>
    <xf numFmtId="43" fontId="3" fillId="0" borderId="0" xfId="1" applyFont="1" applyBorder="1"/>
    <xf numFmtId="164" fontId="3" fillId="0" borderId="0" xfId="1" applyNumberFormat="1" applyFont="1" applyBorder="1"/>
    <xf numFmtId="3" fontId="3" fillId="0" borderId="0" xfId="1" applyNumberFormat="1" applyFont="1" applyBorder="1"/>
    <xf numFmtId="165" fontId="3" fillId="0" borderId="0" xfId="1" applyNumberFormat="1" applyFont="1" applyBorder="1"/>
    <xf numFmtId="164" fontId="3" fillId="0" borderId="0" xfId="1" applyNumberFormat="1" applyFont="1" applyFill="1" applyBorder="1"/>
    <xf numFmtId="165" fontId="3" fillId="0" borderId="10" xfId="1" applyNumberFormat="1" applyFont="1" applyBorder="1"/>
    <xf numFmtId="43" fontId="4" fillId="0" borderId="4" xfId="1" applyFont="1" applyBorder="1"/>
    <xf numFmtId="43" fontId="4" fillId="0" borderId="5" xfId="1" applyFont="1" applyBorder="1"/>
    <xf numFmtId="164" fontId="4" fillId="0" borderId="5" xfId="1" applyNumberFormat="1" applyFont="1" applyBorder="1"/>
    <xf numFmtId="165" fontId="4" fillId="0" borderId="4" xfId="1" applyNumberFormat="1" applyFont="1" applyBorder="1"/>
    <xf numFmtId="164" fontId="4" fillId="0" borderId="11" xfId="1" applyNumberFormat="1" applyFont="1" applyBorder="1"/>
    <xf numFmtId="3" fontId="4" fillId="0" borderId="5" xfId="1" applyNumberFormat="1" applyFont="1" applyBorder="1"/>
    <xf numFmtId="165" fontId="4" fillId="0" borderId="12" xfId="1" applyNumberFormat="1" applyFont="1" applyBorder="1"/>
    <xf numFmtId="1" fontId="4" fillId="2" borderId="4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center"/>
    </xf>
    <xf numFmtId="165" fontId="4" fillId="2" borderId="11" xfId="1" applyNumberFormat="1" applyFont="1" applyFill="1" applyBorder="1" applyAlignment="1">
      <alignment horizontal="center"/>
    </xf>
    <xf numFmtId="164" fontId="4" fillId="3" borderId="4" xfId="1" applyNumberFormat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43" fontId="4" fillId="3" borderId="5" xfId="1" applyFont="1" applyFill="1" applyBorder="1" applyAlignment="1">
      <alignment horizontal="center"/>
    </xf>
    <xf numFmtId="43" fontId="4" fillId="3" borderId="12" xfId="1" applyFont="1" applyFill="1" applyBorder="1" applyAlignment="1">
      <alignment horizontal="center"/>
    </xf>
    <xf numFmtId="0" fontId="3" fillId="0" borderId="0" xfId="0" applyFont="1" applyBorder="1"/>
    <xf numFmtId="43" fontId="4" fillId="4" borderId="4" xfId="1" applyFont="1" applyFill="1" applyBorder="1"/>
    <xf numFmtId="43" fontId="4" fillId="4" borderId="5" xfId="1" applyFont="1" applyFill="1" applyBorder="1"/>
    <xf numFmtId="164" fontId="4" fillId="4" borderId="5" xfId="1" applyNumberFormat="1" applyFont="1" applyFill="1" applyBorder="1"/>
    <xf numFmtId="165" fontId="4" fillId="4" borderId="4" xfId="1" applyNumberFormat="1" applyFont="1" applyFill="1" applyBorder="1"/>
    <xf numFmtId="164" fontId="4" fillId="5" borderId="11" xfId="1" applyNumberFormat="1" applyFont="1" applyFill="1" applyBorder="1"/>
    <xf numFmtId="164" fontId="4" fillId="5" borderId="5" xfId="1" applyNumberFormat="1" applyFont="1" applyFill="1" applyBorder="1"/>
    <xf numFmtId="3" fontId="4" fillId="5" borderId="5" xfId="1" applyNumberFormat="1" applyFont="1" applyFill="1" applyBorder="1"/>
    <xf numFmtId="165" fontId="4" fillId="5" borderId="12" xfId="1" applyNumberFormat="1" applyFont="1" applyFill="1" applyBorder="1"/>
    <xf numFmtId="43" fontId="4" fillId="6" borderId="5" xfId="1" applyFont="1" applyFill="1" applyBorder="1"/>
    <xf numFmtId="164" fontId="4" fillId="6" borderId="5" xfId="1" applyNumberFormat="1" applyFont="1" applyFill="1" applyBorder="1"/>
    <xf numFmtId="3" fontId="4" fillId="6" borderId="5" xfId="1" applyNumberFormat="1" applyFont="1" applyFill="1" applyBorder="1"/>
    <xf numFmtId="165" fontId="4" fillId="6" borderId="4" xfId="1" applyNumberFormat="1" applyFont="1" applyFill="1" applyBorder="1"/>
    <xf numFmtId="164" fontId="4" fillId="6" borderId="11" xfId="1" applyNumberFormat="1" applyFont="1" applyFill="1" applyBorder="1"/>
    <xf numFmtId="165" fontId="4" fillId="6" borderId="12" xfId="1" applyNumberFormat="1" applyFont="1" applyFill="1" applyBorder="1"/>
    <xf numFmtId="43" fontId="4" fillId="3" borderId="11" xfId="1" applyFont="1" applyFill="1" applyBorder="1" applyAlignment="1">
      <alignment horizontal="center"/>
    </xf>
    <xf numFmtId="3" fontId="4" fillId="0" borderId="5" xfId="1" applyNumberFormat="1" applyFont="1" applyFill="1" applyBorder="1"/>
    <xf numFmtId="164" fontId="3" fillId="0" borderId="13" xfId="1" applyNumberFormat="1" applyFont="1" applyFill="1" applyBorder="1"/>
    <xf numFmtId="43" fontId="3" fillId="0" borderId="14" xfId="1" applyFont="1" applyFill="1" applyBorder="1"/>
    <xf numFmtId="164" fontId="3" fillId="0" borderId="14" xfId="1" applyNumberFormat="1" applyFont="1" applyBorder="1"/>
    <xf numFmtId="43" fontId="3" fillId="0" borderId="14" xfId="1" applyFont="1" applyBorder="1"/>
    <xf numFmtId="0" fontId="3" fillId="0" borderId="14" xfId="0" applyFont="1" applyBorder="1" applyAlignment="1">
      <alignment horizontal="left"/>
    </xf>
    <xf numFmtId="164" fontId="3" fillId="0" borderId="15" xfId="1" applyNumberFormat="1" applyFont="1" applyBorder="1"/>
    <xf numFmtId="164" fontId="3" fillId="0" borderId="9" xfId="1" applyNumberFormat="1" applyFont="1" applyFill="1" applyBorder="1"/>
    <xf numFmtId="43" fontId="3" fillId="0" borderId="0" xfId="1" applyFont="1" applyFill="1" applyBorder="1"/>
    <xf numFmtId="164" fontId="3" fillId="0" borderId="0" xfId="1" applyNumberFormat="1" applyFont="1" applyFill="1" applyBorder="1" applyAlignment="1">
      <alignment horizontal="left"/>
    </xf>
    <xf numFmtId="164" fontId="3" fillId="0" borderId="10" xfId="1" applyNumberFormat="1" applyFont="1" applyBorder="1"/>
    <xf numFmtId="43" fontId="3" fillId="0" borderId="0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left"/>
    </xf>
    <xf numFmtId="164" fontId="3" fillId="0" borderId="6" xfId="1" applyNumberFormat="1" applyFont="1" applyFill="1" applyBorder="1"/>
    <xf numFmtId="43" fontId="3" fillId="0" borderId="7" xfId="1" applyFont="1" applyFill="1" applyBorder="1"/>
    <xf numFmtId="0" fontId="3" fillId="0" borderId="7" xfId="0" applyFont="1" applyBorder="1"/>
    <xf numFmtId="0" fontId="3" fillId="0" borderId="7" xfId="0" applyFont="1" applyBorder="1" applyAlignment="1">
      <alignment horizontal="left"/>
    </xf>
    <xf numFmtId="164" fontId="3" fillId="0" borderId="8" xfId="1" applyNumberFormat="1" applyFont="1" applyBorder="1"/>
    <xf numFmtId="0" fontId="6" fillId="0" borderId="0" xfId="0" applyFont="1"/>
    <xf numFmtId="164" fontId="4" fillId="0" borderId="16" xfId="1" applyNumberFormat="1" applyFont="1" applyFill="1" applyBorder="1"/>
    <xf numFmtId="43" fontId="4" fillId="0" borderId="16" xfId="1" applyFont="1" applyFill="1" applyBorder="1"/>
    <xf numFmtId="0" fontId="5" fillId="0" borderId="16" xfId="0" applyFont="1" applyBorder="1"/>
    <xf numFmtId="3" fontId="0" fillId="0" borderId="0" xfId="0" applyNumberFormat="1"/>
    <xf numFmtId="9" fontId="0" fillId="0" borderId="0" xfId="0" applyNumberFormat="1"/>
    <xf numFmtId="166" fontId="0" fillId="0" borderId="0" xfId="0" applyNumberFormat="1"/>
    <xf numFmtId="0" fontId="0" fillId="0" borderId="16" xfId="0" applyBorder="1"/>
    <xf numFmtId="3" fontId="0" fillId="0" borderId="16" xfId="0" applyNumberFormat="1" applyBorder="1"/>
    <xf numFmtId="166" fontId="0" fillId="0" borderId="16" xfId="0" applyNumberFormat="1" applyBorder="1"/>
    <xf numFmtId="0" fontId="0" fillId="0" borderId="0" xfId="0" applyFill="1" applyBorder="1"/>
    <xf numFmtId="0" fontId="5" fillId="0" borderId="17" xfId="0" applyFont="1" applyBorder="1"/>
    <xf numFmtId="3" fontId="5" fillId="0" borderId="18" xfId="0" applyNumberFormat="1" applyFont="1" applyBorder="1"/>
    <xf numFmtId="3" fontId="5" fillId="0" borderId="19" xfId="0" applyNumberFormat="1" applyFont="1" applyBorder="1"/>
    <xf numFmtId="9" fontId="0" fillId="0" borderId="20" xfId="0" applyNumberFormat="1" applyBorder="1"/>
    <xf numFmtId="9" fontId="0" fillId="0" borderId="21" xfId="0" applyNumberFormat="1" applyBorder="1"/>
    <xf numFmtId="1" fontId="4" fillId="2" borderId="22" xfId="1" applyNumberFormat="1" applyFont="1" applyFill="1" applyBorder="1" applyAlignment="1">
      <alignment horizontal="center"/>
    </xf>
    <xf numFmtId="165" fontId="4" fillId="2" borderId="23" xfId="1" applyNumberFormat="1" applyFont="1" applyFill="1" applyBorder="1" applyAlignment="1">
      <alignment horizontal="left"/>
    </xf>
    <xf numFmtId="164" fontId="3" fillId="0" borderId="24" xfId="1" applyNumberFormat="1" applyFont="1" applyBorder="1"/>
    <xf numFmtId="165" fontId="3" fillId="0" borderId="25" xfId="1" applyNumberFormat="1" applyFont="1" applyBorder="1"/>
    <xf numFmtId="164" fontId="4" fillId="0" borderId="26" xfId="1" applyNumberFormat="1" applyFont="1" applyBorder="1"/>
    <xf numFmtId="164" fontId="4" fillId="0" borderId="27" xfId="1" applyNumberFormat="1" applyFont="1" applyBorder="1"/>
    <xf numFmtId="3" fontId="4" fillId="0" borderId="27" xfId="1" applyNumberFormat="1" applyFont="1" applyBorder="1"/>
    <xf numFmtId="165" fontId="4" fillId="0" borderId="28" xfId="1" applyNumberFormat="1" applyFont="1" applyBorder="1"/>
    <xf numFmtId="164" fontId="4" fillId="0" borderId="1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</cellXfs>
  <cellStyles count="2">
    <cellStyle name="Komma" xfId="1" builtinId="3"/>
    <cellStyle name="Normal" xfId="0" builtinId="0"/>
  </cellStyles>
  <dxfs count="15"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3</xdr:col>
      <xdr:colOff>38100</xdr:colOff>
      <xdr:row>2</xdr:row>
      <xdr:rowOff>57150</xdr:rowOff>
    </xdr:to>
    <xdr:pic>
      <xdr:nvPicPr>
        <xdr:cNvPr id="2" name="Bild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421005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48"/>
  <sheetViews>
    <sheetView tabSelected="1" workbookViewId="0">
      <pane ySplit="7" topLeftCell="A98" activePane="bottomLeft" state="frozen"/>
      <selection pane="bottomLeft" activeCell="G3" sqref="G3"/>
    </sheetView>
  </sheetViews>
  <sheetFormatPr baseColWidth="10" defaultRowHeight="15" x14ac:dyDescent="0.25"/>
  <cols>
    <col min="1" max="1" width="24.7109375" customWidth="1"/>
    <col min="2" max="2" width="29.28515625" customWidth="1"/>
    <col min="3" max="3" width="8.5703125" customWidth="1"/>
    <col min="4" max="4" width="10.42578125" customWidth="1"/>
    <col min="5" max="6" width="10.5703125" customWidth="1"/>
    <col min="7" max="7" width="9.85546875" customWidth="1"/>
    <col min="8" max="8" width="13.85546875" customWidth="1"/>
    <col min="9" max="9" width="9.85546875" customWidth="1"/>
    <col min="13" max="13" width="9" customWidth="1"/>
  </cols>
  <sheetData>
    <row r="4" spans="1:13" ht="18" x14ac:dyDescent="0.25">
      <c r="A4" s="1" t="s">
        <v>11</v>
      </c>
      <c r="B4" s="2"/>
      <c r="C4" s="3"/>
      <c r="D4" s="3"/>
      <c r="E4" s="3"/>
      <c r="F4" s="3"/>
      <c r="G4" s="3"/>
      <c r="H4" s="4"/>
      <c r="I4" s="5"/>
      <c r="J4" s="3"/>
      <c r="K4" s="3"/>
      <c r="L4" s="6"/>
      <c r="M4" s="6"/>
    </row>
    <row r="5" spans="1:13" ht="18.75" thickBot="1" x14ac:dyDescent="0.3">
      <c r="A5" s="1"/>
      <c r="B5" s="2"/>
      <c r="C5" s="3"/>
      <c r="D5" s="3"/>
      <c r="E5" s="3"/>
      <c r="F5" s="3"/>
      <c r="G5" s="3"/>
      <c r="H5" s="4"/>
      <c r="I5" s="5"/>
      <c r="J5" s="3"/>
      <c r="K5" s="3"/>
      <c r="L5" s="6"/>
      <c r="M5" s="6"/>
    </row>
    <row r="6" spans="1:13" ht="15.75" thickBot="1" x14ac:dyDescent="0.3">
      <c r="A6" s="7"/>
      <c r="B6" s="2"/>
      <c r="C6" s="3"/>
      <c r="D6" s="97" t="s">
        <v>0</v>
      </c>
      <c r="E6" s="98"/>
      <c r="F6" s="98"/>
      <c r="G6" s="98"/>
      <c r="H6" s="98"/>
      <c r="I6" s="99"/>
      <c r="J6" s="100" t="s">
        <v>1</v>
      </c>
      <c r="K6" s="98"/>
      <c r="L6" s="98"/>
      <c r="M6" s="99"/>
    </row>
    <row r="7" spans="1:13" x14ac:dyDescent="0.25">
      <c r="A7" s="8" t="s">
        <v>2</v>
      </c>
      <c r="B7" s="9" t="s">
        <v>3</v>
      </c>
      <c r="C7" s="9" t="s">
        <v>4</v>
      </c>
      <c r="D7" s="89">
        <v>2012</v>
      </c>
      <c r="E7" s="11" t="s">
        <v>5</v>
      </c>
      <c r="F7" s="10">
        <v>2011</v>
      </c>
      <c r="G7" s="11" t="s">
        <v>5</v>
      </c>
      <c r="H7" s="12" t="s">
        <v>6</v>
      </c>
      <c r="I7" s="90" t="s">
        <v>7</v>
      </c>
      <c r="J7" s="13" t="s">
        <v>12</v>
      </c>
      <c r="K7" s="13" t="s">
        <v>8</v>
      </c>
      <c r="L7" s="14" t="s">
        <v>9</v>
      </c>
      <c r="M7" s="15" t="s">
        <v>10</v>
      </c>
    </row>
    <row r="8" spans="1:13" x14ac:dyDescent="0.25">
      <c r="A8" s="16" t="s">
        <v>13</v>
      </c>
      <c r="B8" s="17" t="s">
        <v>14</v>
      </c>
      <c r="C8" s="17" t="s">
        <v>15</v>
      </c>
      <c r="D8" s="91">
        <v>10167</v>
      </c>
      <c r="E8" s="18">
        <v>12</v>
      </c>
      <c r="F8" s="18">
        <v>12327</v>
      </c>
      <c r="G8" s="18">
        <v>12</v>
      </c>
      <c r="H8" s="19">
        <f t="shared" ref="H8:H71" si="0">D8-F8</f>
        <v>-2160</v>
      </c>
      <c r="I8" s="92">
        <f t="shared" ref="I8:I71" si="1">IF(F8=0,0,H8*100/F8)</f>
        <v>-17.522511559990264</v>
      </c>
      <c r="J8" s="21">
        <f t="shared" ref="J8:J71" si="2">D8*E8</f>
        <v>122004</v>
      </c>
      <c r="K8" s="18">
        <f t="shared" ref="K8:K71" si="3">F8*G8</f>
        <v>147924</v>
      </c>
      <c r="L8" s="19">
        <f t="shared" ref="L8:L71" si="4">J8-K8</f>
        <v>-25920</v>
      </c>
      <c r="M8" s="22">
        <f t="shared" ref="M8:M71" si="5">IF(J8=0,0,L8*100/K8)</f>
        <v>-17.522511559990264</v>
      </c>
    </row>
    <row r="9" spans="1:13" x14ac:dyDescent="0.25">
      <c r="A9" s="16" t="s">
        <v>16</v>
      </c>
      <c r="B9" s="17" t="s">
        <v>17</v>
      </c>
      <c r="C9" s="17" t="s">
        <v>18</v>
      </c>
      <c r="D9" s="91">
        <v>66176</v>
      </c>
      <c r="E9" s="18">
        <v>52</v>
      </c>
      <c r="F9" s="18">
        <v>70065</v>
      </c>
      <c r="G9" s="18">
        <v>52</v>
      </c>
      <c r="H9" s="19">
        <f t="shared" si="0"/>
        <v>-3889</v>
      </c>
      <c r="I9" s="92">
        <f t="shared" si="1"/>
        <v>-5.5505601941054739</v>
      </c>
      <c r="J9" s="21">
        <f t="shared" si="2"/>
        <v>3441152</v>
      </c>
      <c r="K9" s="18">
        <f t="shared" si="3"/>
        <v>3643380</v>
      </c>
      <c r="L9" s="19">
        <f t="shared" si="4"/>
        <v>-202228</v>
      </c>
      <c r="M9" s="22">
        <f t="shared" si="5"/>
        <v>-5.5505601941054739</v>
      </c>
    </row>
    <row r="10" spans="1:13" x14ac:dyDescent="0.25">
      <c r="A10" s="16" t="s">
        <v>19</v>
      </c>
      <c r="B10" s="17" t="s">
        <v>17</v>
      </c>
      <c r="C10" s="3" t="s">
        <v>20</v>
      </c>
      <c r="D10" s="91">
        <v>18291</v>
      </c>
      <c r="E10" s="18">
        <v>19</v>
      </c>
      <c r="F10" s="18">
        <v>19066</v>
      </c>
      <c r="G10" s="18">
        <v>20</v>
      </c>
      <c r="H10" s="19">
        <f t="shared" si="0"/>
        <v>-775</v>
      </c>
      <c r="I10" s="92">
        <f t="shared" si="1"/>
        <v>-4.0648274415189345</v>
      </c>
      <c r="J10" s="21">
        <f t="shared" si="2"/>
        <v>347529</v>
      </c>
      <c r="K10" s="18">
        <f t="shared" si="3"/>
        <v>381320</v>
      </c>
      <c r="L10" s="19">
        <f t="shared" si="4"/>
        <v>-33791</v>
      </c>
      <c r="M10" s="22">
        <f t="shared" si="5"/>
        <v>-8.8615860694429873</v>
      </c>
    </row>
    <row r="11" spans="1:13" x14ac:dyDescent="0.25">
      <c r="A11" s="16" t="s">
        <v>21</v>
      </c>
      <c r="B11" s="17" t="s">
        <v>22</v>
      </c>
      <c r="C11" s="17" t="s">
        <v>20</v>
      </c>
      <c r="D11" s="91">
        <v>15123</v>
      </c>
      <c r="E11" s="18">
        <v>10</v>
      </c>
      <c r="F11" s="18">
        <v>15758</v>
      </c>
      <c r="G11" s="18">
        <v>10</v>
      </c>
      <c r="H11" s="19">
        <f t="shared" si="0"/>
        <v>-635</v>
      </c>
      <c r="I11" s="92">
        <f t="shared" si="1"/>
        <v>-4.0296992004061432</v>
      </c>
      <c r="J11" s="21">
        <f t="shared" si="2"/>
        <v>151230</v>
      </c>
      <c r="K11" s="18">
        <f t="shared" si="3"/>
        <v>157580</v>
      </c>
      <c r="L11" s="19">
        <f t="shared" si="4"/>
        <v>-6350</v>
      </c>
      <c r="M11" s="22">
        <f t="shared" si="5"/>
        <v>-4.0296992004061432</v>
      </c>
    </row>
    <row r="12" spans="1:13" x14ac:dyDescent="0.25">
      <c r="A12" s="16" t="s">
        <v>23</v>
      </c>
      <c r="B12" s="17" t="s">
        <v>22</v>
      </c>
      <c r="C12" s="18" t="s">
        <v>15</v>
      </c>
      <c r="D12" s="91">
        <v>8402</v>
      </c>
      <c r="E12" s="18">
        <v>6</v>
      </c>
      <c r="F12" s="18">
        <v>11047</v>
      </c>
      <c r="G12" s="18">
        <v>6</v>
      </c>
      <c r="H12" s="19">
        <f t="shared" si="0"/>
        <v>-2645</v>
      </c>
      <c r="I12" s="92">
        <f t="shared" si="1"/>
        <v>-23.943151986964786</v>
      </c>
      <c r="J12" s="21">
        <f t="shared" si="2"/>
        <v>50412</v>
      </c>
      <c r="K12" s="18">
        <f t="shared" si="3"/>
        <v>66282</v>
      </c>
      <c r="L12" s="19">
        <f t="shared" si="4"/>
        <v>-15870</v>
      </c>
      <c r="M12" s="22">
        <f t="shared" si="5"/>
        <v>-23.943151986964786</v>
      </c>
    </row>
    <row r="13" spans="1:13" x14ac:dyDescent="0.25">
      <c r="A13" s="16" t="s">
        <v>24</v>
      </c>
      <c r="B13" s="17" t="s">
        <v>25</v>
      </c>
      <c r="C13" s="17" t="s">
        <v>18</v>
      </c>
      <c r="D13" s="91">
        <v>23323</v>
      </c>
      <c r="E13" s="18">
        <v>11</v>
      </c>
      <c r="F13" s="18">
        <v>27219</v>
      </c>
      <c r="G13" s="18">
        <v>11</v>
      </c>
      <c r="H13" s="19">
        <f t="shared" si="0"/>
        <v>-3896</v>
      </c>
      <c r="I13" s="92">
        <f t="shared" si="1"/>
        <v>-14.313530989382416</v>
      </c>
      <c r="J13" s="21">
        <f t="shared" si="2"/>
        <v>256553</v>
      </c>
      <c r="K13" s="18">
        <f t="shared" si="3"/>
        <v>299409</v>
      </c>
      <c r="L13" s="19">
        <f t="shared" si="4"/>
        <v>-42856</v>
      </c>
      <c r="M13" s="22">
        <f t="shared" si="5"/>
        <v>-14.313530989382416</v>
      </c>
    </row>
    <row r="14" spans="1:13" x14ac:dyDescent="0.25">
      <c r="A14" s="16" t="s">
        <v>26</v>
      </c>
      <c r="B14" s="17" t="s">
        <v>25</v>
      </c>
      <c r="C14" s="17" t="s">
        <v>20</v>
      </c>
      <c r="D14" s="91">
        <v>11074</v>
      </c>
      <c r="E14" s="18">
        <v>10</v>
      </c>
      <c r="F14" s="18">
        <v>11385</v>
      </c>
      <c r="G14" s="18">
        <v>10</v>
      </c>
      <c r="H14" s="19">
        <f t="shared" si="0"/>
        <v>-311</v>
      </c>
      <c r="I14" s="92">
        <f t="shared" si="1"/>
        <v>-2.7316644707949056</v>
      </c>
      <c r="J14" s="21">
        <f t="shared" si="2"/>
        <v>110740</v>
      </c>
      <c r="K14" s="18">
        <f t="shared" si="3"/>
        <v>113850</v>
      </c>
      <c r="L14" s="19">
        <f t="shared" si="4"/>
        <v>-3110</v>
      </c>
      <c r="M14" s="22">
        <f t="shared" si="5"/>
        <v>-2.7316644707949056</v>
      </c>
    </row>
    <row r="15" spans="1:13" x14ac:dyDescent="0.25">
      <c r="A15" s="16" t="s">
        <v>27</v>
      </c>
      <c r="B15" s="17" t="s">
        <v>14</v>
      </c>
      <c r="C15" s="17" t="s">
        <v>20</v>
      </c>
      <c r="D15" s="91">
        <v>24239</v>
      </c>
      <c r="E15" s="18">
        <v>11</v>
      </c>
      <c r="F15" s="18">
        <v>28997</v>
      </c>
      <c r="G15" s="18">
        <v>9</v>
      </c>
      <c r="H15" s="19">
        <f t="shared" si="0"/>
        <v>-4758</v>
      </c>
      <c r="I15" s="92">
        <f t="shared" si="1"/>
        <v>-16.408593992481983</v>
      </c>
      <c r="J15" s="21">
        <f t="shared" si="2"/>
        <v>266629</v>
      </c>
      <c r="K15" s="18">
        <f t="shared" si="3"/>
        <v>260973</v>
      </c>
      <c r="L15" s="19">
        <f t="shared" si="4"/>
        <v>5656</v>
      </c>
      <c r="M15" s="22">
        <f t="shared" si="5"/>
        <v>2.1672740091886902</v>
      </c>
    </row>
    <row r="16" spans="1:13" x14ac:dyDescent="0.25">
      <c r="A16" s="16" t="s">
        <v>28</v>
      </c>
      <c r="B16" s="17" t="s">
        <v>25</v>
      </c>
      <c r="C16" s="17" t="s">
        <v>29</v>
      </c>
      <c r="D16" s="91">
        <v>33503</v>
      </c>
      <c r="E16" s="18">
        <v>10</v>
      </c>
      <c r="F16" s="18">
        <v>37087</v>
      </c>
      <c r="G16" s="18">
        <v>10</v>
      </c>
      <c r="H16" s="19">
        <f t="shared" si="0"/>
        <v>-3584</v>
      </c>
      <c r="I16" s="92">
        <f t="shared" si="1"/>
        <v>-9.6637635829266326</v>
      </c>
      <c r="J16" s="21">
        <f t="shared" si="2"/>
        <v>335030</v>
      </c>
      <c r="K16" s="18">
        <f t="shared" si="3"/>
        <v>370870</v>
      </c>
      <c r="L16" s="19">
        <f t="shared" si="4"/>
        <v>-35840</v>
      </c>
      <c r="M16" s="22">
        <f t="shared" si="5"/>
        <v>-9.6637635829266326</v>
      </c>
    </row>
    <row r="17" spans="1:13" x14ac:dyDescent="0.25">
      <c r="A17" s="16" t="s">
        <v>30</v>
      </c>
      <c r="B17" s="2" t="s">
        <v>22</v>
      </c>
      <c r="C17" s="3" t="s">
        <v>31</v>
      </c>
      <c r="D17" s="91">
        <v>38942</v>
      </c>
      <c r="E17" s="18">
        <v>8</v>
      </c>
      <c r="F17" s="18">
        <v>37319</v>
      </c>
      <c r="G17" s="18">
        <v>8</v>
      </c>
      <c r="H17" s="19">
        <f t="shared" si="0"/>
        <v>1623</v>
      </c>
      <c r="I17" s="92">
        <f t="shared" si="1"/>
        <v>4.3489911305233262</v>
      </c>
      <c r="J17" s="21">
        <f t="shared" si="2"/>
        <v>311536</v>
      </c>
      <c r="K17" s="18">
        <f t="shared" si="3"/>
        <v>298552</v>
      </c>
      <c r="L17" s="19">
        <f t="shared" si="4"/>
        <v>12984</v>
      </c>
      <c r="M17" s="22">
        <f t="shared" si="5"/>
        <v>4.3489911305233262</v>
      </c>
    </row>
    <row r="18" spans="1:13" x14ac:dyDescent="0.25">
      <c r="A18" s="16" t="s">
        <v>32</v>
      </c>
      <c r="B18" s="17" t="s">
        <v>33</v>
      </c>
      <c r="C18" s="17" t="s">
        <v>34</v>
      </c>
      <c r="D18" s="91">
        <v>32509</v>
      </c>
      <c r="E18" s="18">
        <v>12</v>
      </c>
      <c r="F18" s="18">
        <v>32119</v>
      </c>
      <c r="G18" s="18">
        <v>12</v>
      </c>
      <c r="H18" s="19">
        <f t="shared" si="0"/>
        <v>390</v>
      </c>
      <c r="I18" s="92">
        <f t="shared" si="1"/>
        <v>1.214234565210623</v>
      </c>
      <c r="J18" s="21">
        <f t="shared" si="2"/>
        <v>390108</v>
      </c>
      <c r="K18" s="18">
        <f t="shared" si="3"/>
        <v>385428</v>
      </c>
      <c r="L18" s="19">
        <f t="shared" si="4"/>
        <v>4680</v>
      </c>
      <c r="M18" s="22">
        <f t="shared" si="5"/>
        <v>1.214234565210623</v>
      </c>
    </row>
    <row r="19" spans="1:13" x14ac:dyDescent="0.25">
      <c r="A19" s="16" t="s">
        <v>35</v>
      </c>
      <c r="B19" s="2" t="s">
        <v>22</v>
      </c>
      <c r="C19" s="3" t="s">
        <v>31</v>
      </c>
      <c r="D19" s="91">
        <v>8126</v>
      </c>
      <c r="E19" s="18">
        <v>8</v>
      </c>
      <c r="F19" s="18">
        <v>8230</v>
      </c>
      <c r="G19" s="18">
        <v>8</v>
      </c>
      <c r="H19" s="19">
        <f t="shared" si="0"/>
        <v>-104</v>
      </c>
      <c r="I19" s="92">
        <f t="shared" si="1"/>
        <v>-1.2636695018226003</v>
      </c>
      <c r="J19" s="21">
        <f t="shared" si="2"/>
        <v>65008</v>
      </c>
      <c r="K19" s="18">
        <f t="shared" si="3"/>
        <v>65840</v>
      </c>
      <c r="L19" s="19">
        <f t="shared" si="4"/>
        <v>-832</v>
      </c>
      <c r="M19" s="22">
        <f t="shared" si="5"/>
        <v>-1.2636695018226003</v>
      </c>
    </row>
    <row r="20" spans="1:13" x14ac:dyDescent="0.25">
      <c r="A20" s="16" t="s">
        <v>36</v>
      </c>
      <c r="B20" s="17" t="s">
        <v>33</v>
      </c>
      <c r="C20" s="18" t="s">
        <v>20</v>
      </c>
      <c r="D20" s="91">
        <v>27261</v>
      </c>
      <c r="E20" s="18">
        <v>10</v>
      </c>
      <c r="F20" s="18">
        <v>21386</v>
      </c>
      <c r="G20" s="18">
        <v>10</v>
      </c>
      <c r="H20" s="19">
        <f t="shared" si="0"/>
        <v>5875</v>
      </c>
      <c r="I20" s="92">
        <f t="shared" si="1"/>
        <v>27.471242869166744</v>
      </c>
      <c r="J20" s="21">
        <f t="shared" si="2"/>
        <v>272610</v>
      </c>
      <c r="K20" s="18">
        <f t="shared" si="3"/>
        <v>213860</v>
      </c>
      <c r="L20" s="19">
        <f t="shared" si="4"/>
        <v>58750</v>
      </c>
      <c r="M20" s="22">
        <f t="shared" si="5"/>
        <v>27.471242869166744</v>
      </c>
    </row>
    <row r="21" spans="1:13" x14ac:dyDescent="0.25">
      <c r="A21" s="16" t="s">
        <v>37</v>
      </c>
      <c r="B21" s="17" t="s">
        <v>33</v>
      </c>
      <c r="C21" s="17" t="s">
        <v>34</v>
      </c>
      <c r="D21" s="91">
        <v>38796</v>
      </c>
      <c r="E21" s="18">
        <v>12</v>
      </c>
      <c r="F21" s="18">
        <v>38442</v>
      </c>
      <c r="G21" s="18">
        <v>12</v>
      </c>
      <c r="H21" s="19">
        <f t="shared" si="0"/>
        <v>354</v>
      </c>
      <c r="I21" s="92">
        <f t="shared" si="1"/>
        <v>0.92086780084282815</v>
      </c>
      <c r="J21" s="21">
        <f t="shared" si="2"/>
        <v>465552</v>
      </c>
      <c r="K21" s="18">
        <f t="shared" si="3"/>
        <v>461304</v>
      </c>
      <c r="L21" s="19">
        <f t="shared" si="4"/>
        <v>4248</v>
      </c>
      <c r="M21" s="22">
        <f t="shared" si="5"/>
        <v>0.92086780084282815</v>
      </c>
    </row>
    <row r="22" spans="1:13" x14ac:dyDescent="0.25">
      <c r="A22" s="16" t="s">
        <v>38</v>
      </c>
      <c r="B22" s="17" t="s">
        <v>33</v>
      </c>
      <c r="C22" s="17" t="s">
        <v>20</v>
      </c>
      <c r="D22" s="91">
        <v>43468</v>
      </c>
      <c r="E22" s="18">
        <v>14</v>
      </c>
      <c r="F22" s="18">
        <v>46004</v>
      </c>
      <c r="G22" s="18">
        <v>14</v>
      </c>
      <c r="H22" s="19">
        <f t="shared" si="0"/>
        <v>-2536</v>
      </c>
      <c r="I22" s="92">
        <f t="shared" si="1"/>
        <v>-5.5125641248587076</v>
      </c>
      <c r="J22" s="21">
        <f t="shared" si="2"/>
        <v>608552</v>
      </c>
      <c r="K22" s="18">
        <f t="shared" si="3"/>
        <v>644056</v>
      </c>
      <c r="L22" s="19">
        <f t="shared" si="4"/>
        <v>-35504</v>
      </c>
      <c r="M22" s="22">
        <f t="shared" si="5"/>
        <v>-5.5125641248587076</v>
      </c>
    </row>
    <row r="23" spans="1:13" x14ac:dyDescent="0.25">
      <c r="A23" s="16" t="s">
        <v>39</v>
      </c>
      <c r="B23" s="17" t="s">
        <v>25</v>
      </c>
      <c r="C23" s="17" t="s">
        <v>18</v>
      </c>
      <c r="D23" s="91">
        <v>18735</v>
      </c>
      <c r="E23" s="18">
        <v>11</v>
      </c>
      <c r="F23" s="18">
        <v>21205</v>
      </c>
      <c r="G23" s="18">
        <v>11</v>
      </c>
      <c r="H23" s="19">
        <f t="shared" si="0"/>
        <v>-2470</v>
      </c>
      <c r="I23" s="92">
        <f t="shared" si="1"/>
        <v>-11.648196180146192</v>
      </c>
      <c r="J23" s="21">
        <f t="shared" si="2"/>
        <v>206085</v>
      </c>
      <c r="K23" s="18">
        <f t="shared" si="3"/>
        <v>233255</v>
      </c>
      <c r="L23" s="19">
        <f t="shared" si="4"/>
        <v>-27170</v>
      </c>
      <c r="M23" s="22">
        <f t="shared" si="5"/>
        <v>-11.648196180146192</v>
      </c>
    </row>
    <row r="24" spans="1:13" x14ac:dyDescent="0.25">
      <c r="A24" s="16" t="s">
        <v>40</v>
      </c>
      <c r="B24" s="17" t="s">
        <v>41</v>
      </c>
      <c r="C24" s="17" t="s">
        <v>20</v>
      </c>
      <c r="D24" s="91">
        <v>15685</v>
      </c>
      <c r="E24" s="18">
        <v>10</v>
      </c>
      <c r="F24" s="18">
        <v>16622</v>
      </c>
      <c r="G24" s="18">
        <v>10</v>
      </c>
      <c r="H24" s="19">
        <f t="shared" si="0"/>
        <v>-937</v>
      </c>
      <c r="I24" s="92">
        <f t="shared" si="1"/>
        <v>-5.6371074479605339</v>
      </c>
      <c r="J24" s="21">
        <f t="shared" si="2"/>
        <v>156850</v>
      </c>
      <c r="K24" s="18">
        <f t="shared" si="3"/>
        <v>166220</v>
      </c>
      <c r="L24" s="19">
        <f t="shared" si="4"/>
        <v>-9370</v>
      </c>
      <c r="M24" s="22">
        <f t="shared" si="5"/>
        <v>-5.6371074479605339</v>
      </c>
    </row>
    <row r="25" spans="1:13" x14ac:dyDescent="0.25">
      <c r="A25" s="16" t="s">
        <v>42</v>
      </c>
      <c r="B25" s="17" t="s">
        <v>17</v>
      </c>
      <c r="C25" s="17" t="s">
        <v>18</v>
      </c>
      <c r="D25" s="91">
        <v>17872</v>
      </c>
      <c r="E25" s="18">
        <v>12</v>
      </c>
      <c r="F25" s="18">
        <v>19816</v>
      </c>
      <c r="G25" s="18">
        <v>12</v>
      </c>
      <c r="H25" s="19">
        <f t="shared" si="0"/>
        <v>-1944</v>
      </c>
      <c r="I25" s="92">
        <f t="shared" si="1"/>
        <v>-9.8102543399273312</v>
      </c>
      <c r="J25" s="21">
        <f t="shared" si="2"/>
        <v>214464</v>
      </c>
      <c r="K25" s="18">
        <f t="shared" si="3"/>
        <v>237792</v>
      </c>
      <c r="L25" s="19">
        <f t="shared" si="4"/>
        <v>-23328</v>
      </c>
      <c r="M25" s="22">
        <f t="shared" si="5"/>
        <v>-9.8102543399273312</v>
      </c>
    </row>
    <row r="26" spans="1:13" x14ac:dyDescent="0.25">
      <c r="A26" s="16" t="s">
        <v>43</v>
      </c>
      <c r="B26" s="17" t="s">
        <v>17</v>
      </c>
      <c r="C26" s="17" t="s">
        <v>34</v>
      </c>
      <c r="D26" s="91">
        <v>41478</v>
      </c>
      <c r="E26" s="18">
        <v>12</v>
      </c>
      <c r="F26" s="18">
        <v>41254</v>
      </c>
      <c r="G26" s="18">
        <v>12</v>
      </c>
      <c r="H26" s="19">
        <f t="shared" si="0"/>
        <v>224</v>
      </c>
      <c r="I26" s="92">
        <f t="shared" si="1"/>
        <v>0.54297765065205794</v>
      </c>
      <c r="J26" s="21">
        <f t="shared" si="2"/>
        <v>497736</v>
      </c>
      <c r="K26" s="18">
        <f t="shared" si="3"/>
        <v>495048</v>
      </c>
      <c r="L26" s="19">
        <f t="shared" si="4"/>
        <v>2688</v>
      </c>
      <c r="M26" s="22">
        <f t="shared" si="5"/>
        <v>0.54297765065205794</v>
      </c>
    </row>
    <row r="27" spans="1:13" x14ac:dyDescent="0.25">
      <c r="A27" s="16" t="s">
        <v>44</v>
      </c>
      <c r="B27" s="17" t="s">
        <v>41</v>
      </c>
      <c r="C27" s="18" t="s">
        <v>18</v>
      </c>
      <c r="D27" s="91">
        <v>12929</v>
      </c>
      <c r="E27" s="18">
        <v>11</v>
      </c>
      <c r="F27" s="18">
        <v>11325</v>
      </c>
      <c r="G27" s="18">
        <v>11</v>
      </c>
      <c r="H27" s="19">
        <f t="shared" si="0"/>
        <v>1604</v>
      </c>
      <c r="I27" s="92">
        <f t="shared" si="1"/>
        <v>14.16335540838852</v>
      </c>
      <c r="J27" s="21">
        <f t="shared" si="2"/>
        <v>142219</v>
      </c>
      <c r="K27" s="18">
        <f t="shared" si="3"/>
        <v>124575</v>
      </c>
      <c r="L27" s="19">
        <f t="shared" si="4"/>
        <v>17644</v>
      </c>
      <c r="M27" s="22">
        <f t="shared" si="5"/>
        <v>14.16335540838852</v>
      </c>
    </row>
    <row r="28" spans="1:13" x14ac:dyDescent="0.25">
      <c r="A28" s="16" t="s">
        <v>45</v>
      </c>
      <c r="B28" s="17" t="s">
        <v>14</v>
      </c>
      <c r="C28" s="17" t="s">
        <v>46</v>
      </c>
      <c r="D28" s="91">
        <v>7658</v>
      </c>
      <c r="E28" s="18">
        <v>6</v>
      </c>
      <c r="F28" s="18">
        <v>7717</v>
      </c>
      <c r="G28" s="18">
        <v>6</v>
      </c>
      <c r="H28" s="19">
        <f t="shared" si="0"/>
        <v>-59</v>
      </c>
      <c r="I28" s="92">
        <f t="shared" si="1"/>
        <v>-0.76454580795645977</v>
      </c>
      <c r="J28" s="21">
        <f t="shared" si="2"/>
        <v>45948</v>
      </c>
      <c r="K28" s="18">
        <f t="shared" si="3"/>
        <v>46302</v>
      </c>
      <c r="L28" s="19">
        <f t="shared" si="4"/>
        <v>-354</v>
      </c>
      <c r="M28" s="22">
        <f t="shared" si="5"/>
        <v>-0.76454580795645977</v>
      </c>
    </row>
    <row r="29" spans="1:13" x14ac:dyDescent="0.25">
      <c r="A29" s="16" t="s">
        <v>47</v>
      </c>
      <c r="B29" s="17" t="s">
        <v>17</v>
      </c>
      <c r="C29" s="17" t="s">
        <v>48</v>
      </c>
      <c r="D29" s="91">
        <v>9724</v>
      </c>
      <c r="E29" s="18">
        <v>8</v>
      </c>
      <c r="F29" s="18">
        <v>15925</v>
      </c>
      <c r="G29" s="18">
        <v>6</v>
      </c>
      <c r="H29" s="19">
        <f t="shared" si="0"/>
        <v>-6201</v>
      </c>
      <c r="I29" s="92">
        <f t="shared" si="1"/>
        <v>-38.938775510204081</v>
      </c>
      <c r="J29" s="21">
        <f t="shared" si="2"/>
        <v>77792</v>
      </c>
      <c r="K29" s="18">
        <f t="shared" si="3"/>
        <v>95550</v>
      </c>
      <c r="L29" s="19">
        <f t="shared" si="4"/>
        <v>-17758</v>
      </c>
      <c r="M29" s="22">
        <f t="shared" si="5"/>
        <v>-18.585034013605441</v>
      </c>
    </row>
    <row r="30" spans="1:13" x14ac:dyDescent="0.25">
      <c r="A30" s="16" t="s">
        <v>49</v>
      </c>
      <c r="B30" s="17" t="s">
        <v>17</v>
      </c>
      <c r="C30" s="18" t="s">
        <v>20</v>
      </c>
      <c r="D30" s="91">
        <v>30712</v>
      </c>
      <c r="E30" s="18">
        <v>17</v>
      </c>
      <c r="F30" s="18">
        <v>34741</v>
      </c>
      <c r="G30" s="18">
        <v>16</v>
      </c>
      <c r="H30" s="19">
        <f t="shared" si="0"/>
        <v>-4029</v>
      </c>
      <c r="I30" s="92">
        <f t="shared" si="1"/>
        <v>-11.597248208169022</v>
      </c>
      <c r="J30" s="21">
        <f t="shared" si="2"/>
        <v>522104</v>
      </c>
      <c r="K30" s="18">
        <f t="shared" si="3"/>
        <v>555856</v>
      </c>
      <c r="L30" s="19">
        <f t="shared" si="4"/>
        <v>-33752</v>
      </c>
      <c r="M30" s="22">
        <f t="shared" si="5"/>
        <v>-6.0720762211795858</v>
      </c>
    </row>
    <row r="31" spans="1:13" x14ac:dyDescent="0.25">
      <c r="A31" s="16" t="s">
        <v>50</v>
      </c>
      <c r="B31" s="17" t="s">
        <v>14</v>
      </c>
      <c r="C31" s="17" t="s">
        <v>20</v>
      </c>
      <c r="D31" s="91">
        <v>15294</v>
      </c>
      <c r="E31" s="18">
        <v>8</v>
      </c>
      <c r="F31" s="18">
        <v>21336</v>
      </c>
      <c r="G31" s="18">
        <v>8</v>
      </c>
      <c r="H31" s="19">
        <f t="shared" si="0"/>
        <v>-6042</v>
      </c>
      <c r="I31" s="92">
        <f t="shared" si="1"/>
        <v>-28.318335208098986</v>
      </c>
      <c r="J31" s="21">
        <f t="shared" si="2"/>
        <v>122352</v>
      </c>
      <c r="K31" s="18">
        <f t="shared" si="3"/>
        <v>170688</v>
      </c>
      <c r="L31" s="19">
        <f t="shared" si="4"/>
        <v>-48336</v>
      </c>
      <c r="M31" s="22">
        <f t="shared" si="5"/>
        <v>-28.318335208098986</v>
      </c>
    </row>
    <row r="32" spans="1:13" x14ac:dyDescent="0.25">
      <c r="A32" s="16" t="s">
        <v>51</v>
      </c>
      <c r="B32" s="17" t="s">
        <v>52</v>
      </c>
      <c r="C32" s="17" t="s">
        <v>15</v>
      </c>
      <c r="D32" s="91">
        <v>8080</v>
      </c>
      <c r="E32" s="18">
        <v>18</v>
      </c>
      <c r="F32" s="18">
        <v>9252</v>
      </c>
      <c r="G32" s="18">
        <v>18</v>
      </c>
      <c r="H32" s="19">
        <f t="shared" si="0"/>
        <v>-1172</v>
      </c>
      <c r="I32" s="92">
        <f t="shared" si="1"/>
        <v>-12.667531344574146</v>
      </c>
      <c r="J32" s="21">
        <f t="shared" si="2"/>
        <v>145440</v>
      </c>
      <c r="K32" s="18">
        <f t="shared" si="3"/>
        <v>166536</v>
      </c>
      <c r="L32" s="19">
        <f t="shared" si="4"/>
        <v>-21096</v>
      </c>
      <c r="M32" s="22">
        <f t="shared" si="5"/>
        <v>-12.667531344574146</v>
      </c>
    </row>
    <row r="33" spans="1:13" x14ac:dyDescent="0.25">
      <c r="A33" s="16" t="s">
        <v>53</v>
      </c>
      <c r="B33" s="17" t="s">
        <v>54</v>
      </c>
      <c r="C33" s="17" t="s">
        <v>55</v>
      </c>
      <c r="D33" s="91">
        <v>39021</v>
      </c>
      <c r="E33" s="18">
        <v>11</v>
      </c>
      <c r="F33" s="18">
        <v>44419</v>
      </c>
      <c r="G33" s="18">
        <v>11</v>
      </c>
      <c r="H33" s="19">
        <f t="shared" si="0"/>
        <v>-5398</v>
      </c>
      <c r="I33" s="92">
        <f t="shared" si="1"/>
        <v>-12.152457281793827</v>
      </c>
      <c r="J33" s="21">
        <f t="shared" si="2"/>
        <v>429231</v>
      </c>
      <c r="K33" s="18">
        <f t="shared" si="3"/>
        <v>488609</v>
      </c>
      <c r="L33" s="19">
        <f t="shared" si="4"/>
        <v>-59378</v>
      </c>
      <c r="M33" s="22">
        <f t="shared" si="5"/>
        <v>-12.152457281793827</v>
      </c>
    </row>
    <row r="34" spans="1:13" x14ac:dyDescent="0.25">
      <c r="A34" s="16" t="s">
        <v>56</v>
      </c>
      <c r="B34" s="17" t="s">
        <v>57</v>
      </c>
      <c r="C34" s="18" t="s">
        <v>58</v>
      </c>
      <c r="D34" s="91">
        <v>60326</v>
      </c>
      <c r="E34" s="18">
        <v>50</v>
      </c>
      <c r="F34" s="18">
        <v>68235</v>
      </c>
      <c r="G34" s="18">
        <v>51</v>
      </c>
      <c r="H34" s="19">
        <f t="shared" si="0"/>
        <v>-7909</v>
      </c>
      <c r="I34" s="92">
        <f t="shared" si="1"/>
        <v>-11.590825822525098</v>
      </c>
      <c r="J34" s="21">
        <f t="shared" si="2"/>
        <v>3016300</v>
      </c>
      <c r="K34" s="18">
        <f t="shared" si="3"/>
        <v>3479985</v>
      </c>
      <c r="L34" s="19">
        <f t="shared" si="4"/>
        <v>-463685</v>
      </c>
      <c r="M34" s="22">
        <f t="shared" si="5"/>
        <v>-13.324339041691271</v>
      </c>
    </row>
    <row r="35" spans="1:13" x14ac:dyDescent="0.25">
      <c r="A35" s="16" t="s">
        <v>59</v>
      </c>
      <c r="B35" s="17" t="s">
        <v>17</v>
      </c>
      <c r="C35" s="17" t="s">
        <v>20</v>
      </c>
      <c r="D35" s="91">
        <v>31373</v>
      </c>
      <c r="E35" s="18">
        <v>12</v>
      </c>
      <c r="F35" s="18">
        <v>27731</v>
      </c>
      <c r="G35" s="18">
        <v>12</v>
      </c>
      <c r="H35" s="19">
        <f t="shared" si="0"/>
        <v>3642</v>
      </c>
      <c r="I35" s="92">
        <f t="shared" si="1"/>
        <v>13.133316504994411</v>
      </c>
      <c r="J35" s="21">
        <f t="shared" si="2"/>
        <v>376476</v>
      </c>
      <c r="K35" s="18">
        <f t="shared" si="3"/>
        <v>332772</v>
      </c>
      <c r="L35" s="19">
        <f t="shared" si="4"/>
        <v>43704</v>
      </c>
      <c r="M35" s="22">
        <f t="shared" si="5"/>
        <v>13.133316504994411</v>
      </c>
    </row>
    <row r="36" spans="1:13" x14ac:dyDescent="0.25">
      <c r="A36" s="16" t="s">
        <v>60</v>
      </c>
      <c r="B36" s="17" t="s">
        <v>33</v>
      </c>
      <c r="C36" s="17" t="s">
        <v>20</v>
      </c>
      <c r="D36" s="91">
        <v>20258</v>
      </c>
      <c r="E36" s="18">
        <v>8</v>
      </c>
      <c r="F36" s="18">
        <v>19071</v>
      </c>
      <c r="G36" s="18">
        <v>8</v>
      </c>
      <c r="H36" s="19">
        <f t="shared" si="0"/>
        <v>1187</v>
      </c>
      <c r="I36" s="92">
        <f t="shared" si="1"/>
        <v>6.2241099050914999</v>
      </c>
      <c r="J36" s="21">
        <f t="shared" si="2"/>
        <v>162064</v>
      </c>
      <c r="K36" s="18">
        <f t="shared" si="3"/>
        <v>152568</v>
      </c>
      <c r="L36" s="19">
        <f t="shared" si="4"/>
        <v>9496</v>
      </c>
      <c r="M36" s="22">
        <f t="shared" si="5"/>
        <v>6.2241099050914999</v>
      </c>
    </row>
    <row r="37" spans="1:13" x14ac:dyDescent="0.25">
      <c r="A37" s="16" t="s">
        <v>61</v>
      </c>
      <c r="B37" s="17" t="s">
        <v>17</v>
      </c>
      <c r="C37" s="17" t="s">
        <v>20</v>
      </c>
      <c r="D37" s="91">
        <v>101147</v>
      </c>
      <c r="E37" s="18">
        <v>26</v>
      </c>
      <c r="F37" s="18">
        <v>108298</v>
      </c>
      <c r="G37" s="18">
        <v>26</v>
      </c>
      <c r="H37" s="19">
        <f t="shared" si="0"/>
        <v>-7151</v>
      </c>
      <c r="I37" s="92">
        <f t="shared" si="1"/>
        <v>-6.603076695783856</v>
      </c>
      <c r="J37" s="21">
        <f t="shared" si="2"/>
        <v>2629822</v>
      </c>
      <c r="K37" s="18">
        <f t="shared" si="3"/>
        <v>2815748</v>
      </c>
      <c r="L37" s="19">
        <f t="shared" si="4"/>
        <v>-185926</v>
      </c>
      <c r="M37" s="22">
        <f t="shared" si="5"/>
        <v>-6.603076695783856</v>
      </c>
    </row>
    <row r="38" spans="1:13" x14ac:dyDescent="0.25">
      <c r="A38" s="16" t="s">
        <v>62</v>
      </c>
      <c r="B38" s="17" t="s">
        <v>63</v>
      </c>
      <c r="C38" s="17" t="s">
        <v>34</v>
      </c>
      <c r="D38" s="91">
        <v>33904</v>
      </c>
      <c r="E38" s="18">
        <v>12</v>
      </c>
      <c r="F38" s="18">
        <v>40002</v>
      </c>
      <c r="G38" s="18">
        <v>12</v>
      </c>
      <c r="H38" s="19">
        <f t="shared" si="0"/>
        <v>-6098</v>
      </c>
      <c r="I38" s="92">
        <f t="shared" si="1"/>
        <v>-15.244237788110594</v>
      </c>
      <c r="J38" s="21">
        <f t="shared" si="2"/>
        <v>406848</v>
      </c>
      <c r="K38" s="18">
        <f t="shared" si="3"/>
        <v>480024</v>
      </c>
      <c r="L38" s="19">
        <f t="shared" si="4"/>
        <v>-73176</v>
      </c>
      <c r="M38" s="22">
        <f t="shared" si="5"/>
        <v>-15.244237788110594</v>
      </c>
    </row>
    <row r="39" spans="1:13" x14ac:dyDescent="0.25">
      <c r="A39" s="16" t="s">
        <v>64</v>
      </c>
      <c r="B39" s="17" t="s">
        <v>65</v>
      </c>
      <c r="C39" s="17" t="s">
        <v>20</v>
      </c>
      <c r="D39" s="91">
        <v>39559</v>
      </c>
      <c r="E39" s="18">
        <v>12</v>
      </c>
      <c r="F39" s="18">
        <v>44414</v>
      </c>
      <c r="G39" s="18">
        <v>12</v>
      </c>
      <c r="H39" s="19">
        <f t="shared" si="0"/>
        <v>-4855</v>
      </c>
      <c r="I39" s="92">
        <f t="shared" si="1"/>
        <v>-10.931237897960102</v>
      </c>
      <c r="J39" s="21">
        <f t="shared" si="2"/>
        <v>474708</v>
      </c>
      <c r="K39" s="18">
        <f t="shared" si="3"/>
        <v>532968</v>
      </c>
      <c r="L39" s="19">
        <f t="shared" si="4"/>
        <v>-58260</v>
      </c>
      <c r="M39" s="22">
        <f t="shared" si="5"/>
        <v>-10.931237897960102</v>
      </c>
    </row>
    <row r="40" spans="1:13" x14ac:dyDescent="0.25">
      <c r="A40" s="16" t="s">
        <v>66</v>
      </c>
      <c r="B40" s="17" t="s">
        <v>22</v>
      </c>
      <c r="C40" s="17" t="s">
        <v>67</v>
      </c>
      <c r="D40" s="91">
        <v>9981</v>
      </c>
      <c r="E40" s="18">
        <v>8</v>
      </c>
      <c r="F40" s="18">
        <v>10725</v>
      </c>
      <c r="G40" s="18">
        <v>8</v>
      </c>
      <c r="H40" s="19">
        <f t="shared" si="0"/>
        <v>-744</v>
      </c>
      <c r="I40" s="92">
        <f t="shared" si="1"/>
        <v>-6.9370629370629366</v>
      </c>
      <c r="J40" s="21">
        <f t="shared" si="2"/>
        <v>79848</v>
      </c>
      <c r="K40" s="18">
        <f t="shared" si="3"/>
        <v>85800</v>
      </c>
      <c r="L40" s="19">
        <f t="shared" si="4"/>
        <v>-5952</v>
      </c>
      <c r="M40" s="22">
        <f t="shared" si="5"/>
        <v>-6.9370629370629366</v>
      </c>
    </row>
    <row r="41" spans="1:13" x14ac:dyDescent="0.25">
      <c r="A41" s="16" t="s">
        <v>68</v>
      </c>
      <c r="B41" s="17" t="s">
        <v>22</v>
      </c>
      <c r="C41" s="17" t="s">
        <v>31</v>
      </c>
      <c r="D41" s="91">
        <v>3279</v>
      </c>
      <c r="E41" s="18">
        <v>5</v>
      </c>
      <c r="F41" s="18">
        <v>3726</v>
      </c>
      <c r="G41" s="18">
        <v>5</v>
      </c>
      <c r="H41" s="19">
        <f t="shared" si="0"/>
        <v>-447</v>
      </c>
      <c r="I41" s="92">
        <f t="shared" si="1"/>
        <v>-11.996779388083736</v>
      </c>
      <c r="J41" s="21">
        <f t="shared" si="2"/>
        <v>16395</v>
      </c>
      <c r="K41" s="18">
        <f t="shared" si="3"/>
        <v>18630</v>
      </c>
      <c r="L41" s="19">
        <f t="shared" si="4"/>
        <v>-2235</v>
      </c>
      <c r="M41" s="22">
        <f t="shared" si="5"/>
        <v>-11.996779388083736</v>
      </c>
    </row>
    <row r="42" spans="1:13" x14ac:dyDescent="0.25">
      <c r="A42" s="16" t="s">
        <v>69</v>
      </c>
      <c r="B42" s="2" t="s">
        <v>25</v>
      </c>
      <c r="C42" s="3" t="s">
        <v>18</v>
      </c>
      <c r="D42" s="91">
        <v>12763</v>
      </c>
      <c r="E42" s="18">
        <v>12</v>
      </c>
      <c r="F42" s="18">
        <v>14502</v>
      </c>
      <c r="G42" s="18">
        <v>10</v>
      </c>
      <c r="H42" s="19">
        <f t="shared" si="0"/>
        <v>-1739</v>
      </c>
      <c r="I42" s="92">
        <f t="shared" si="1"/>
        <v>-11.991449455247553</v>
      </c>
      <c r="J42" s="21">
        <f t="shared" si="2"/>
        <v>153156</v>
      </c>
      <c r="K42" s="18">
        <f t="shared" si="3"/>
        <v>145020</v>
      </c>
      <c r="L42" s="19">
        <f t="shared" si="4"/>
        <v>8136</v>
      </c>
      <c r="M42" s="22">
        <f t="shared" si="5"/>
        <v>5.6102606537029374</v>
      </c>
    </row>
    <row r="43" spans="1:13" x14ac:dyDescent="0.25">
      <c r="A43" s="16" t="s">
        <v>70</v>
      </c>
      <c r="B43" s="17" t="s">
        <v>33</v>
      </c>
      <c r="C43" s="17" t="s">
        <v>15</v>
      </c>
      <c r="D43" s="91">
        <v>19162</v>
      </c>
      <c r="E43" s="18">
        <v>18</v>
      </c>
      <c r="F43" s="18">
        <v>18709</v>
      </c>
      <c r="G43" s="18">
        <v>18</v>
      </c>
      <c r="H43" s="19">
        <f t="shared" si="0"/>
        <v>453</v>
      </c>
      <c r="I43" s="92">
        <f t="shared" si="1"/>
        <v>2.4212945641135284</v>
      </c>
      <c r="J43" s="21">
        <f t="shared" si="2"/>
        <v>344916</v>
      </c>
      <c r="K43" s="18">
        <f t="shared" si="3"/>
        <v>336762</v>
      </c>
      <c r="L43" s="19">
        <f t="shared" si="4"/>
        <v>8154</v>
      </c>
      <c r="M43" s="22">
        <f t="shared" si="5"/>
        <v>2.4212945641135284</v>
      </c>
    </row>
    <row r="44" spans="1:13" x14ac:dyDescent="0.25">
      <c r="A44" s="16" t="s">
        <v>71</v>
      </c>
      <c r="B44" s="17" t="s">
        <v>65</v>
      </c>
      <c r="C44" s="17" t="s">
        <v>20</v>
      </c>
      <c r="D44" s="91">
        <v>6060</v>
      </c>
      <c r="E44" s="18">
        <v>6</v>
      </c>
      <c r="F44" s="18">
        <v>7162</v>
      </c>
      <c r="G44" s="18">
        <v>7</v>
      </c>
      <c r="H44" s="19">
        <f t="shared" si="0"/>
        <v>-1102</v>
      </c>
      <c r="I44" s="92">
        <f t="shared" si="1"/>
        <v>-15.386763473889975</v>
      </c>
      <c r="J44" s="21">
        <f t="shared" si="2"/>
        <v>36360</v>
      </c>
      <c r="K44" s="18">
        <f t="shared" si="3"/>
        <v>50134</v>
      </c>
      <c r="L44" s="19">
        <f t="shared" si="4"/>
        <v>-13774</v>
      </c>
      <c r="M44" s="22">
        <f t="shared" si="5"/>
        <v>-27.474368691905692</v>
      </c>
    </row>
    <row r="45" spans="1:13" x14ac:dyDescent="0.25">
      <c r="A45" s="16" t="s">
        <v>72</v>
      </c>
      <c r="B45" s="17" t="s">
        <v>33</v>
      </c>
      <c r="C45" s="17" t="s">
        <v>73</v>
      </c>
      <c r="D45" s="91">
        <v>10386</v>
      </c>
      <c r="E45" s="18">
        <v>15</v>
      </c>
      <c r="F45" s="18">
        <v>11442</v>
      </c>
      <c r="G45" s="18">
        <v>15</v>
      </c>
      <c r="H45" s="19">
        <f t="shared" si="0"/>
        <v>-1056</v>
      </c>
      <c r="I45" s="92">
        <f t="shared" si="1"/>
        <v>-9.2291557420031456</v>
      </c>
      <c r="J45" s="21">
        <f t="shared" si="2"/>
        <v>155790</v>
      </c>
      <c r="K45" s="18">
        <f t="shared" si="3"/>
        <v>171630</v>
      </c>
      <c r="L45" s="19">
        <f t="shared" si="4"/>
        <v>-15840</v>
      </c>
      <c r="M45" s="22">
        <f t="shared" si="5"/>
        <v>-9.2291557420031456</v>
      </c>
    </row>
    <row r="46" spans="1:13" x14ac:dyDescent="0.25">
      <c r="A46" s="16" t="s">
        <v>74</v>
      </c>
      <c r="B46" s="17" t="s">
        <v>17</v>
      </c>
      <c r="C46" s="17" t="s">
        <v>18</v>
      </c>
      <c r="D46" s="91">
        <v>25631</v>
      </c>
      <c r="E46" s="18">
        <v>14</v>
      </c>
      <c r="F46" s="18">
        <v>27187</v>
      </c>
      <c r="G46" s="18">
        <v>14</v>
      </c>
      <c r="H46" s="19">
        <f t="shared" si="0"/>
        <v>-1556</v>
      </c>
      <c r="I46" s="92">
        <f t="shared" si="1"/>
        <v>-5.7233236473314451</v>
      </c>
      <c r="J46" s="21">
        <f t="shared" si="2"/>
        <v>358834</v>
      </c>
      <c r="K46" s="18">
        <f t="shared" si="3"/>
        <v>380618</v>
      </c>
      <c r="L46" s="19">
        <f t="shared" si="4"/>
        <v>-21784</v>
      </c>
      <c r="M46" s="22">
        <f t="shared" si="5"/>
        <v>-5.7233236473314451</v>
      </c>
    </row>
    <row r="47" spans="1:13" x14ac:dyDescent="0.25">
      <c r="A47" s="16" t="s">
        <v>75</v>
      </c>
      <c r="B47" s="17" t="s">
        <v>41</v>
      </c>
      <c r="C47" s="17" t="s">
        <v>20</v>
      </c>
      <c r="D47" s="91">
        <v>87670</v>
      </c>
      <c r="E47" s="18">
        <v>52</v>
      </c>
      <c r="F47" s="18">
        <v>100986</v>
      </c>
      <c r="G47" s="18">
        <v>52</v>
      </c>
      <c r="H47" s="19">
        <f t="shared" si="0"/>
        <v>-13316</v>
      </c>
      <c r="I47" s="92">
        <f t="shared" si="1"/>
        <v>-13.185986176301666</v>
      </c>
      <c r="J47" s="21">
        <f t="shared" si="2"/>
        <v>4558840</v>
      </c>
      <c r="K47" s="18">
        <f t="shared" si="3"/>
        <v>5251272</v>
      </c>
      <c r="L47" s="19">
        <f t="shared" si="4"/>
        <v>-692432</v>
      </c>
      <c r="M47" s="22">
        <f t="shared" si="5"/>
        <v>-13.185986176301666</v>
      </c>
    </row>
    <row r="48" spans="1:13" x14ac:dyDescent="0.25">
      <c r="A48" s="16" t="s">
        <v>76</v>
      </c>
      <c r="B48" s="17" t="s">
        <v>22</v>
      </c>
      <c r="C48" s="17" t="s">
        <v>31</v>
      </c>
      <c r="D48" s="91">
        <v>4818</v>
      </c>
      <c r="E48" s="18">
        <v>7</v>
      </c>
      <c r="F48" s="18">
        <v>5794</v>
      </c>
      <c r="G48" s="18">
        <v>7</v>
      </c>
      <c r="H48" s="19">
        <f t="shared" si="0"/>
        <v>-976</v>
      </c>
      <c r="I48" s="92">
        <f t="shared" si="1"/>
        <v>-16.845012081463583</v>
      </c>
      <c r="J48" s="21">
        <f t="shared" si="2"/>
        <v>33726</v>
      </c>
      <c r="K48" s="18">
        <f t="shared" si="3"/>
        <v>40558</v>
      </c>
      <c r="L48" s="19">
        <f t="shared" si="4"/>
        <v>-6832</v>
      </c>
      <c r="M48" s="22">
        <f t="shared" si="5"/>
        <v>-16.845012081463583</v>
      </c>
    </row>
    <row r="49" spans="1:13" x14ac:dyDescent="0.25">
      <c r="A49" s="16" t="s">
        <v>77</v>
      </c>
      <c r="B49" s="2" t="s">
        <v>17</v>
      </c>
      <c r="C49" s="3" t="s">
        <v>20</v>
      </c>
      <c r="D49" s="91">
        <v>169258</v>
      </c>
      <c r="E49" s="18">
        <v>52</v>
      </c>
      <c r="F49" s="18">
        <v>178015</v>
      </c>
      <c r="G49" s="18">
        <v>52</v>
      </c>
      <c r="H49" s="19">
        <f t="shared" si="0"/>
        <v>-8757</v>
      </c>
      <c r="I49" s="92">
        <f t="shared" si="1"/>
        <v>-4.9192483779456788</v>
      </c>
      <c r="J49" s="21">
        <f t="shared" si="2"/>
        <v>8801416</v>
      </c>
      <c r="K49" s="18">
        <f t="shared" si="3"/>
        <v>9256780</v>
      </c>
      <c r="L49" s="19">
        <f t="shared" si="4"/>
        <v>-455364</v>
      </c>
      <c r="M49" s="22">
        <f t="shared" si="5"/>
        <v>-4.9192483779456788</v>
      </c>
    </row>
    <row r="50" spans="1:13" x14ac:dyDescent="0.25">
      <c r="A50" s="16" t="s">
        <v>78</v>
      </c>
      <c r="B50" s="17" t="s">
        <v>52</v>
      </c>
      <c r="C50" s="17" t="s">
        <v>20</v>
      </c>
      <c r="D50" s="91">
        <v>13034</v>
      </c>
      <c r="E50" s="18">
        <v>12</v>
      </c>
      <c r="F50" s="18">
        <v>14735</v>
      </c>
      <c r="G50" s="18">
        <v>12</v>
      </c>
      <c r="H50" s="19">
        <f t="shared" si="0"/>
        <v>-1701</v>
      </c>
      <c r="I50" s="92">
        <f t="shared" si="1"/>
        <v>-11.54394299287411</v>
      </c>
      <c r="J50" s="21">
        <f t="shared" si="2"/>
        <v>156408</v>
      </c>
      <c r="K50" s="18">
        <f t="shared" si="3"/>
        <v>176820</v>
      </c>
      <c r="L50" s="19">
        <f t="shared" si="4"/>
        <v>-20412</v>
      </c>
      <c r="M50" s="22">
        <f t="shared" si="5"/>
        <v>-11.54394299287411</v>
      </c>
    </row>
    <row r="51" spans="1:13" x14ac:dyDescent="0.25">
      <c r="A51" s="16" t="s">
        <v>79</v>
      </c>
      <c r="B51" s="17" t="s">
        <v>33</v>
      </c>
      <c r="C51" s="17" t="s">
        <v>20</v>
      </c>
      <c r="D51" s="91">
        <v>46554</v>
      </c>
      <c r="E51" s="18">
        <v>11</v>
      </c>
      <c r="F51" s="18">
        <v>48137</v>
      </c>
      <c r="G51" s="18">
        <v>11</v>
      </c>
      <c r="H51" s="19">
        <f t="shared" si="0"/>
        <v>-1583</v>
      </c>
      <c r="I51" s="92">
        <f t="shared" si="1"/>
        <v>-3.2885306520971396</v>
      </c>
      <c r="J51" s="21">
        <f t="shared" si="2"/>
        <v>512094</v>
      </c>
      <c r="K51" s="18">
        <f t="shared" si="3"/>
        <v>529507</v>
      </c>
      <c r="L51" s="19">
        <f t="shared" si="4"/>
        <v>-17413</v>
      </c>
      <c r="M51" s="22">
        <f t="shared" si="5"/>
        <v>-3.2885306520971396</v>
      </c>
    </row>
    <row r="52" spans="1:13" x14ac:dyDescent="0.25">
      <c r="A52" s="16" t="s">
        <v>80</v>
      </c>
      <c r="B52" s="17" t="s">
        <v>14</v>
      </c>
      <c r="C52" s="17" t="s">
        <v>15</v>
      </c>
      <c r="D52" s="91">
        <v>23403</v>
      </c>
      <c r="E52" s="18">
        <v>18</v>
      </c>
      <c r="F52" s="18">
        <v>20759</v>
      </c>
      <c r="G52" s="18">
        <v>18</v>
      </c>
      <c r="H52" s="19">
        <f t="shared" si="0"/>
        <v>2644</v>
      </c>
      <c r="I52" s="92">
        <f t="shared" si="1"/>
        <v>12.736644347030204</v>
      </c>
      <c r="J52" s="21">
        <f t="shared" si="2"/>
        <v>421254</v>
      </c>
      <c r="K52" s="18">
        <f t="shared" si="3"/>
        <v>373662</v>
      </c>
      <c r="L52" s="19">
        <f t="shared" si="4"/>
        <v>47592</v>
      </c>
      <c r="M52" s="22">
        <f t="shared" si="5"/>
        <v>12.736644347030204</v>
      </c>
    </row>
    <row r="53" spans="1:13" x14ac:dyDescent="0.25">
      <c r="A53" s="16" t="s">
        <v>81</v>
      </c>
      <c r="B53" s="17" t="s">
        <v>22</v>
      </c>
      <c r="C53" s="17" t="s">
        <v>31</v>
      </c>
      <c r="D53" s="91">
        <v>2252</v>
      </c>
      <c r="E53" s="18">
        <v>7</v>
      </c>
      <c r="F53" s="18">
        <v>2694</v>
      </c>
      <c r="G53" s="18">
        <v>7</v>
      </c>
      <c r="H53" s="19">
        <f t="shared" si="0"/>
        <v>-442</v>
      </c>
      <c r="I53" s="92">
        <f t="shared" si="1"/>
        <v>-16.406829992576096</v>
      </c>
      <c r="J53" s="21">
        <f t="shared" si="2"/>
        <v>15764</v>
      </c>
      <c r="K53" s="18">
        <f t="shared" si="3"/>
        <v>18858</v>
      </c>
      <c r="L53" s="19">
        <f t="shared" si="4"/>
        <v>-3094</v>
      </c>
      <c r="M53" s="22">
        <f t="shared" si="5"/>
        <v>-16.406829992576096</v>
      </c>
    </row>
    <row r="54" spans="1:13" x14ac:dyDescent="0.25">
      <c r="A54" s="16" t="s">
        <v>82</v>
      </c>
      <c r="B54" s="2" t="s">
        <v>22</v>
      </c>
      <c r="C54" s="3" t="s">
        <v>15</v>
      </c>
      <c r="D54" s="91">
        <v>48805</v>
      </c>
      <c r="E54" s="18">
        <v>18</v>
      </c>
      <c r="F54" s="18">
        <v>54660</v>
      </c>
      <c r="G54" s="18">
        <v>18</v>
      </c>
      <c r="H54" s="19">
        <f t="shared" si="0"/>
        <v>-5855</v>
      </c>
      <c r="I54" s="92">
        <f t="shared" si="1"/>
        <v>-10.711672155140871</v>
      </c>
      <c r="J54" s="21">
        <f t="shared" si="2"/>
        <v>878490</v>
      </c>
      <c r="K54" s="18">
        <f t="shared" si="3"/>
        <v>983880</v>
      </c>
      <c r="L54" s="19">
        <f t="shared" si="4"/>
        <v>-105390</v>
      </c>
      <c r="M54" s="22">
        <f t="shared" si="5"/>
        <v>-10.711672155140871</v>
      </c>
    </row>
    <row r="55" spans="1:13" x14ac:dyDescent="0.25">
      <c r="A55" s="16" t="s">
        <v>83</v>
      </c>
      <c r="B55" s="17" t="s">
        <v>22</v>
      </c>
      <c r="C55" s="17" t="s">
        <v>15</v>
      </c>
      <c r="D55" s="91">
        <v>25017</v>
      </c>
      <c r="E55" s="18">
        <v>18</v>
      </c>
      <c r="F55" s="18">
        <v>24711</v>
      </c>
      <c r="G55" s="18">
        <v>18</v>
      </c>
      <c r="H55" s="19">
        <f t="shared" si="0"/>
        <v>306</v>
      </c>
      <c r="I55" s="92">
        <f t="shared" si="1"/>
        <v>1.2383149204807575</v>
      </c>
      <c r="J55" s="21">
        <f t="shared" si="2"/>
        <v>450306</v>
      </c>
      <c r="K55" s="18">
        <f t="shared" si="3"/>
        <v>444798</v>
      </c>
      <c r="L55" s="19">
        <f t="shared" si="4"/>
        <v>5508</v>
      </c>
      <c r="M55" s="22">
        <f t="shared" si="5"/>
        <v>1.2383149204807575</v>
      </c>
    </row>
    <row r="56" spans="1:13" x14ac:dyDescent="0.25">
      <c r="A56" s="16" t="s">
        <v>84</v>
      </c>
      <c r="B56" s="17" t="s">
        <v>22</v>
      </c>
      <c r="C56" s="17" t="s">
        <v>20</v>
      </c>
      <c r="D56" s="91">
        <v>16638</v>
      </c>
      <c r="E56" s="18">
        <v>10</v>
      </c>
      <c r="F56" s="18">
        <v>17802</v>
      </c>
      <c r="G56" s="18">
        <v>10</v>
      </c>
      <c r="H56" s="19">
        <f t="shared" si="0"/>
        <v>-1164</v>
      </c>
      <c r="I56" s="92">
        <f t="shared" si="1"/>
        <v>-6.5385911695315135</v>
      </c>
      <c r="J56" s="21">
        <f t="shared" si="2"/>
        <v>166380</v>
      </c>
      <c r="K56" s="18">
        <f t="shared" si="3"/>
        <v>178020</v>
      </c>
      <c r="L56" s="19">
        <f t="shared" si="4"/>
        <v>-11640</v>
      </c>
      <c r="M56" s="22">
        <f t="shared" si="5"/>
        <v>-6.5385911695315135</v>
      </c>
    </row>
    <row r="57" spans="1:13" x14ac:dyDescent="0.25">
      <c r="A57" s="16" t="s">
        <v>85</v>
      </c>
      <c r="B57" s="17" t="s">
        <v>22</v>
      </c>
      <c r="C57" s="18" t="s">
        <v>18</v>
      </c>
      <c r="D57" s="91">
        <v>18820</v>
      </c>
      <c r="E57" s="18">
        <v>10</v>
      </c>
      <c r="F57" s="18">
        <v>19672</v>
      </c>
      <c r="G57" s="18">
        <v>10</v>
      </c>
      <c r="H57" s="19">
        <f t="shared" si="0"/>
        <v>-852</v>
      </c>
      <c r="I57" s="92">
        <f t="shared" si="1"/>
        <v>-4.3310288735258231</v>
      </c>
      <c r="J57" s="21">
        <f t="shared" si="2"/>
        <v>188200</v>
      </c>
      <c r="K57" s="18">
        <f t="shared" si="3"/>
        <v>196720</v>
      </c>
      <c r="L57" s="19">
        <f t="shared" si="4"/>
        <v>-8520</v>
      </c>
      <c r="M57" s="22">
        <f t="shared" si="5"/>
        <v>-4.3310288735258231</v>
      </c>
    </row>
    <row r="58" spans="1:13" x14ac:dyDescent="0.25">
      <c r="A58" s="16" t="s">
        <v>86</v>
      </c>
      <c r="B58" s="17" t="s">
        <v>87</v>
      </c>
      <c r="C58" s="17" t="s">
        <v>58</v>
      </c>
      <c r="D58" s="91">
        <v>14006</v>
      </c>
      <c r="E58" s="18">
        <v>17</v>
      </c>
      <c r="F58" s="18">
        <v>17204</v>
      </c>
      <c r="G58" s="18">
        <v>17</v>
      </c>
      <c r="H58" s="19">
        <f t="shared" si="0"/>
        <v>-3198</v>
      </c>
      <c r="I58" s="92">
        <f t="shared" si="1"/>
        <v>-18.58870030225529</v>
      </c>
      <c r="J58" s="21">
        <f t="shared" si="2"/>
        <v>238102</v>
      </c>
      <c r="K58" s="18">
        <f t="shared" si="3"/>
        <v>292468</v>
      </c>
      <c r="L58" s="19">
        <f t="shared" si="4"/>
        <v>-54366</v>
      </c>
      <c r="M58" s="22">
        <f t="shared" si="5"/>
        <v>-18.58870030225529</v>
      </c>
    </row>
    <row r="59" spans="1:13" x14ac:dyDescent="0.25">
      <c r="A59" s="16" t="s">
        <v>88</v>
      </c>
      <c r="B59" s="17" t="s">
        <v>17</v>
      </c>
      <c r="C59" s="17" t="s">
        <v>20</v>
      </c>
      <c r="D59" s="91">
        <v>41295</v>
      </c>
      <c r="E59" s="18">
        <v>26</v>
      </c>
      <c r="F59" s="18">
        <v>50715</v>
      </c>
      <c r="G59" s="18">
        <v>26</v>
      </c>
      <c r="H59" s="19">
        <f t="shared" si="0"/>
        <v>-9420</v>
      </c>
      <c r="I59" s="92">
        <f t="shared" si="1"/>
        <v>-18.57438627624963</v>
      </c>
      <c r="J59" s="21">
        <f t="shared" si="2"/>
        <v>1073670</v>
      </c>
      <c r="K59" s="18">
        <f t="shared" si="3"/>
        <v>1318590</v>
      </c>
      <c r="L59" s="19">
        <f t="shared" si="4"/>
        <v>-244920</v>
      </c>
      <c r="M59" s="22">
        <f t="shared" si="5"/>
        <v>-18.57438627624963</v>
      </c>
    </row>
    <row r="60" spans="1:13" x14ac:dyDescent="0.25">
      <c r="A60" s="16" t="s">
        <v>89</v>
      </c>
      <c r="B60" s="17" t="s">
        <v>65</v>
      </c>
      <c r="C60" s="17" t="s">
        <v>20</v>
      </c>
      <c r="D60" s="91">
        <v>8045</v>
      </c>
      <c r="E60" s="18">
        <v>8</v>
      </c>
      <c r="F60" s="18">
        <v>10949</v>
      </c>
      <c r="G60" s="18">
        <v>6</v>
      </c>
      <c r="H60" s="19">
        <f t="shared" si="0"/>
        <v>-2904</v>
      </c>
      <c r="I60" s="92">
        <f t="shared" si="1"/>
        <v>-26.522970134258838</v>
      </c>
      <c r="J60" s="21">
        <f t="shared" si="2"/>
        <v>64360</v>
      </c>
      <c r="K60" s="18">
        <f t="shared" si="3"/>
        <v>65694</v>
      </c>
      <c r="L60" s="19">
        <f t="shared" si="4"/>
        <v>-1334</v>
      </c>
      <c r="M60" s="22">
        <f t="shared" si="5"/>
        <v>-2.0306268456784484</v>
      </c>
    </row>
    <row r="61" spans="1:13" x14ac:dyDescent="0.25">
      <c r="A61" s="16" t="s">
        <v>90</v>
      </c>
      <c r="B61" s="17" t="s">
        <v>17</v>
      </c>
      <c r="C61" s="17" t="s">
        <v>18</v>
      </c>
      <c r="D61" s="91">
        <v>44017</v>
      </c>
      <c r="E61" s="18">
        <v>48</v>
      </c>
      <c r="F61" s="18">
        <v>46163</v>
      </c>
      <c r="G61" s="18">
        <v>50</v>
      </c>
      <c r="H61" s="19">
        <f t="shared" si="0"/>
        <v>-2146</v>
      </c>
      <c r="I61" s="92">
        <f t="shared" si="1"/>
        <v>-4.6487446656413143</v>
      </c>
      <c r="J61" s="21">
        <f t="shared" si="2"/>
        <v>2112816</v>
      </c>
      <c r="K61" s="18">
        <f t="shared" si="3"/>
        <v>2308150</v>
      </c>
      <c r="L61" s="19">
        <f t="shared" si="4"/>
        <v>-195334</v>
      </c>
      <c r="M61" s="22">
        <f t="shared" si="5"/>
        <v>-8.4627948790156626</v>
      </c>
    </row>
    <row r="62" spans="1:13" x14ac:dyDescent="0.25">
      <c r="A62" s="16" t="s">
        <v>91</v>
      </c>
      <c r="B62" s="17" t="s">
        <v>22</v>
      </c>
      <c r="C62" s="3" t="s">
        <v>67</v>
      </c>
      <c r="D62" s="91">
        <v>4367</v>
      </c>
      <c r="E62" s="18">
        <v>6</v>
      </c>
      <c r="F62" s="18">
        <v>4205</v>
      </c>
      <c r="G62" s="18">
        <v>6</v>
      </c>
      <c r="H62" s="19">
        <f t="shared" si="0"/>
        <v>162</v>
      </c>
      <c r="I62" s="92">
        <f t="shared" si="1"/>
        <v>3.8525564803804992</v>
      </c>
      <c r="J62" s="21">
        <f t="shared" si="2"/>
        <v>26202</v>
      </c>
      <c r="K62" s="18">
        <f t="shared" si="3"/>
        <v>25230</v>
      </c>
      <c r="L62" s="19">
        <f t="shared" si="4"/>
        <v>972</v>
      </c>
      <c r="M62" s="22">
        <f t="shared" si="5"/>
        <v>3.8525564803804992</v>
      </c>
    </row>
    <row r="63" spans="1:13" x14ac:dyDescent="0.25">
      <c r="A63" s="16" t="s">
        <v>92</v>
      </c>
      <c r="B63" s="17" t="s">
        <v>52</v>
      </c>
      <c r="C63" s="17" t="s">
        <v>15</v>
      </c>
      <c r="D63" s="91">
        <v>10014</v>
      </c>
      <c r="E63" s="18">
        <v>18</v>
      </c>
      <c r="F63" s="18">
        <v>12166</v>
      </c>
      <c r="G63" s="18">
        <v>18</v>
      </c>
      <c r="H63" s="19">
        <f t="shared" si="0"/>
        <v>-2152</v>
      </c>
      <c r="I63" s="92">
        <f t="shared" si="1"/>
        <v>-17.688640473450601</v>
      </c>
      <c r="J63" s="21">
        <f t="shared" si="2"/>
        <v>180252</v>
      </c>
      <c r="K63" s="18">
        <f t="shared" si="3"/>
        <v>218988</v>
      </c>
      <c r="L63" s="19">
        <f t="shared" si="4"/>
        <v>-38736</v>
      </c>
      <c r="M63" s="22">
        <f t="shared" si="5"/>
        <v>-17.688640473450601</v>
      </c>
    </row>
    <row r="64" spans="1:13" x14ac:dyDescent="0.25">
      <c r="A64" s="16" t="s">
        <v>93</v>
      </c>
      <c r="B64" s="17" t="s">
        <v>33</v>
      </c>
      <c r="C64" s="17" t="s">
        <v>94</v>
      </c>
      <c r="D64" s="91">
        <v>20582</v>
      </c>
      <c r="E64" s="18">
        <v>7</v>
      </c>
      <c r="F64" s="18">
        <v>21612</v>
      </c>
      <c r="G64" s="18">
        <v>7</v>
      </c>
      <c r="H64" s="19">
        <f t="shared" si="0"/>
        <v>-1030</v>
      </c>
      <c r="I64" s="92">
        <f t="shared" si="1"/>
        <v>-4.7658708125115679</v>
      </c>
      <c r="J64" s="21">
        <f t="shared" si="2"/>
        <v>144074</v>
      </c>
      <c r="K64" s="18">
        <f t="shared" si="3"/>
        <v>151284</v>
      </c>
      <c r="L64" s="19">
        <f t="shared" si="4"/>
        <v>-7210</v>
      </c>
      <c r="M64" s="22">
        <f t="shared" si="5"/>
        <v>-4.7658708125115679</v>
      </c>
    </row>
    <row r="65" spans="1:13" x14ac:dyDescent="0.25">
      <c r="A65" s="16" t="s">
        <v>95</v>
      </c>
      <c r="B65" s="17" t="s">
        <v>33</v>
      </c>
      <c r="C65" s="17" t="s">
        <v>46</v>
      </c>
      <c r="D65" s="91">
        <v>20922</v>
      </c>
      <c r="E65" s="18">
        <v>7</v>
      </c>
      <c r="F65" s="18">
        <v>22656</v>
      </c>
      <c r="G65" s="18">
        <v>7</v>
      </c>
      <c r="H65" s="19">
        <f t="shared" si="0"/>
        <v>-1734</v>
      </c>
      <c r="I65" s="92">
        <f t="shared" si="1"/>
        <v>-7.6536016949152543</v>
      </c>
      <c r="J65" s="21">
        <f t="shared" si="2"/>
        <v>146454</v>
      </c>
      <c r="K65" s="18">
        <f t="shared" si="3"/>
        <v>158592</v>
      </c>
      <c r="L65" s="19">
        <f t="shared" si="4"/>
        <v>-12138</v>
      </c>
      <c r="M65" s="22">
        <f t="shared" si="5"/>
        <v>-7.6536016949152543</v>
      </c>
    </row>
    <row r="66" spans="1:13" x14ac:dyDescent="0.25">
      <c r="A66" s="16" t="s">
        <v>96</v>
      </c>
      <c r="B66" s="17" t="s">
        <v>14</v>
      </c>
      <c r="C66" s="18" t="s">
        <v>46</v>
      </c>
      <c r="D66" s="91">
        <v>15882</v>
      </c>
      <c r="E66" s="18">
        <v>6</v>
      </c>
      <c r="F66" s="18">
        <v>17810</v>
      </c>
      <c r="G66" s="18">
        <v>6</v>
      </c>
      <c r="H66" s="19">
        <f t="shared" si="0"/>
        <v>-1928</v>
      </c>
      <c r="I66" s="92">
        <f t="shared" si="1"/>
        <v>-10.825379000561483</v>
      </c>
      <c r="J66" s="21">
        <f t="shared" si="2"/>
        <v>95292</v>
      </c>
      <c r="K66" s="18">
        <f t="shared" si="3"/>
        <v>106860</v>
      </c>
      <c r="L66" s="19">
        <f t="shared" si="4"/>
        <v>-11568</v>
      </c>
      <c r="M66" s="22">
        <f t="shared" si="5"/>
        <v>-10.825379000561483</v>
      </c>
    </row>
    <row r="67" spans="1:13" x14ac:dyDescent="0.25">
      <c r="A67" s="16" t="s">
        <v>63</v>
      </c>
      <c r="B67" s="17" t="s">
        <v>63</v>
      </c>
      <c r="C67" s="17" t="s">
        <v>20</v>
      </c>
      <c r="D67" s="91">
        <v>11482</v>
      </c>
      <c r="E67" s="18">
        <v>11</v>
      </c>
      <c r="F67" s="18">
        <v>12398</v>
      </c>
      <c r="G67" s="18">
        <v>11</v>
      </c>
      <c r="H67" s="19">
        <f t="shared" si="0"/>
        <v>-916</v>
      </c>
      <c r="I67" s="92">
        <f t="shared" si="1"/>
        <v>-7.3882884336183254</v>
      </c>
      <c r="J67" s="21">
        <f t="shared" si="2"/>
        <v>126302</v>
      </c>
      <c r="K67" s="18">
        <f t="shared" si="3"/>
        <v>136378</v>
      </c>
      <c r="L67" s="19">
        <f t="shared" si="4"/>
        <v>-10076</v>
      </c>
      <c r="M67" s="22">
        <f t="shared" si="5"/>
        <v>-7.3882884336183254</v>
      </c>
    </row>
    <row r="68" spans="1:13" x14ac:dyDescent="0.25">
      <c r="A68" s="16" t="s">
        <v>97</v>
      </c>
      <c r="B68" s="17" t="s">
        <v>22</v>
      </c>
      <c r="C68" s="17" t="s">
        <v>15</v>
      </c>
      <c r="D68" s="91">
        <v>10764</v>
      </c>
      <c r="E68" s="18">
        <v>12</v>
      </c>
      <c r="F68" s="18">
        <v>10591</v>
      </c>
      <c r="G68" s="18">
        <v>12</v>
      </c>
      <c r="H68" s="19">
        <f t="shared" si="0"/>
        <v>173</v>
      </c>
      <c r="I68" s="92">
        <f t="shared" si="1"/>
        <v>1.6334623737135303</v>
      </c>
      <c r="J68" s="21">
        <f t="shared" si="2"/>
        <v>129168</v>
      </c>
      <c r="K68" s="18">
        <f t="shared" si="3"/>
        <v>127092</v>
      </c>
      <c r="L68" s="19">
        <f t="shared" si="4"/>
        <v>2076</v>
      </c>
      <c r="M68" s="22">
        <f t="shared" si="5"/>
        <v>1.6334623737135303</v>
      </c>
    </row>
    <row r="69" spans="1:13" x14ac:dyDescent="0.25">
      <c r="A69" s="16" t="s">
        <v>98</v>
      </c>
      <c r="B69" s="17" t="s">
        <v>22</v>
      </c>
      <c r="C69" s="17" t="s">
        <v>31</v>
      </c>
      <c r="D69" s="91">
        <v>73114</v>
      </c>
      <c r="E69" s="18">
        <v>8</v>
      </c>
      <c r="F69" s="18">
        <v>75501</v>
      </c>
      <c r="G69" s="18">
        <v>8</v>
      </c>
      <c r="H69" s="19">
        <f t="shared" si="0"/>
        <v>-2387</v>
      </c>
      <c r="I69" s="92">
        <f t="shared" si="1"/>
        <v>-3.1615475291717989</v>
      </c>
      <c r="J69" s="21">
        <f t="shared" si="2"/>
        <v>584912</v>
      </c>
      <c r="K69" s="18">
        <f t="shared" si="3"/>
        <v>604008</v>
      </c>
      <c r="L69" s="19">
        <f t="shared" si="4"/>
        <v>-19096</v>
      </c>
      <c r="M69" s="22">
        <f t="shared" si="5"/>
        <v>-3.1615475291717989</v>
      </c>
    </row>
    <row r="70" spans="1:13" x14ac:dyDescent="0.25">
      <c r="A70" s="16" t="s">
        <v>99</v>
      </c>
      <c r="B70" s="17" t="s">
        <v>25</v>
      </c>
      <c r="C70" s="17" t="s">
        <v>20</v>
      </c>
      <c r="D70" s="91">
        <v>12761</v>
      </c>
      <c r="E70" s="18">
        <v>11</v>
      </c>
      <c r="F70" s="18">
        <v>13352</v>
      </c>
      <c r="G70" s="18">
        <v>11</v>
      </c>
      <c r="H70" s="19">
        <f t="shared" si="0"/>
        <v>-591</v>
      </c>
      <c r="I70" s="92">
        <f t="shared" si="1"/>
        <v>-4.4263031755542244</v>
      </c>
      <c r="J70" s="21">
        <f t="shared" si="2"/>
        <v>140371</v>
      </c>
      <c r="K70" s="18">
        <f t="shared" si="3"/>
        <v>146872</v>
      </c>
      <c r="L70" s="19">
        <f t="shared" si="4"/>
        <v>-6501</v>
      </c>
      <c r="M70" s="22">
        <f t="shared" si="5"/>
        <v>-4.4263031755542244</v>
      </c>
    </row>
    <row r="71" spans="1:13" x14ac:dyDescent="0.25">
      <c r="A71" s="16" t="s">
        <v>100</v>
      </c>
      <c r="B71" s="17" t="s">
        <v>17</v>
      </c>
      <c r="C71" s="18" t="s">
        <v>20</v>
      </c>
      <c r="D71" s="91">
        <v>82142</v>
      </c>
      <c r="E71" s="18">
        <v>52</v>
      </c>
      <c r="F71" s="18">
        <v>87154</v>
      </c>
      <c r="G71" s="18">
        <v>52</v>
      </c>
      <c r="H71" s="19">
        <f t="shared" si="0"/>
        <v>-5012</v>
      </c>
      <c r="I71" s="92">
        <f t="shared" si="1"/>
        <v>-5.7507400693026138</v>
      </c>
      <c r="J71" s="21">
        <f t="shared" si="2"/>
        <v>4271384</v>
      </c>
      <c r="K71" s="18">
        <f t="shared" si="3"/>
        <v>4532008</v>
      </c>
      <c r="L71" s="19">
        <f t="shared" si="4"/>
        <v>-260624</v>
      </c>
      <c r="M71" s="22">
        <f t="shared" si="5"/>
        <v>-5.7507400693026138</v>
      </c>
    </row>
    <row r="72" spans="1:13" x14ac:dyDescent="0.25">
      <c r="A72" s="16" t="s">
        <v>101</v>
      </c>
      <c r="B72" s="17" t="s">
        <v>41</v>
      </c>
      <c r="C72" s="17" t="s">
        <v>18</v>
      </c>
      <c r="D72" s="91">
        <v>27120</v>
      </c>
      <c r="E72" s="18">
        <v>52</v>
      </c>
      <c r="F72" s="18">
        <v>27624</v>
      </c>
      <c r="G72" s="18">
        <v>51</v>
      </c>
      <c r="H72" s="19">
        <f t="shared" ref="H72:H94" si="6">D72-F72</f>
        <v>-504</v>
      </c>
      <c r="I72" s="92">
        <f t="shared" ref="I72:I95" si="7">IF(F72=0,0,H72*100/F72)</f>
        <v>-1.8245004344048654</v>
      </c>
      <c r="J72" s="21">
        <f t="shared" ref="J72:J94" si="8">D72*E72</f>
        <v>1410240</v>
      </c>
      <c r="K72" s="18">
        <f t="shared" ref="K72:K94" si="9">F72*G72</f>
        <v>1408824</v>
      </c>
      <c r="L72" s="19">
        <f t="shared" ref="L72:L95" si="10">J72-K72</f>
        <v>1416</v>
      </c>
      <c r="M72" s="22">
        <f t="shared" ref="M72:M95" si="11">IF(J72=0,0,L72*100/K72)</f>
        <v>0.10050936099896084</v>
      </c>
    </row>
    <row r="73" spans="1:13" x14ac:dyDescent="0.25">
      <c r="A73" s="16" t="s">
        <v>102</v>
      </c>
      <c r="B73" s="17" t="s">
        <v>57</v>
      </c>
      <c r="C73" s="17" t="s">
        <v>58</v>
      </c>
      <c r="D73" s="91">
        <v>74775</v>
      </c>
      <c r="E73" s="18">
        <v>12</v>
      </c>
      <c r="F73" s="18">
        <v>78430</v>
      </c>
      <c r="G73" s="18">
        <v>12</v>
      </c>
      <c r="H73" s="19">
        <f t="shared" si="6"/>
        <v>-3655</v>
      </c>
      <c r="I73" s="92">
        <f t="shared" si="7"/>
        <v>-4.6602065536146879</v>
      </c>
      <c r="J73" s="21">
        <f t="shared" si="8"/>
        <v>897300</v>
      </c>
      <c r="K73" s="18">
        <f t="shared" si="9"/>
        <v>941160</v>
      </c>
      <c r="L73" s="19">
        <f t="shared" si="10"/>
        <v>-43860</v>
      </c>
      <c r="M73" s="22">
        <f t="shared" si="11"/>
        <v>-4.6602065536146879</v>
      </c>
    </row>
    <row r="74" spans="1:13" x14ac:dyDescent="0.25">
      <c r="A74" s="16" t="s">
        <v>103</v>
      </c>
      <c r="B74" s="17" t="s">
        <v>22</v>
      </c>
      <c r="C74" s="17" t="s">
        <v>31</v>
      </c>
      <c r="D74" s="91">
        <v>3163</v>
      </c>
      <c r="E74" s="18">
        <v>11</v>
      </c>
      <c r="F74" s="18">
        <v>3242</v>
      </c>
      <c r="G74" s="18">
        <v>18</v>
      </c>
      <c r="H74" s="19">
        <f t="shared" si="6"/>
        <v>-79</v>
      </c>
      <c r="I74" s="92">
        <f t="shared" si="7"/>
        <v>-2.4367674275138804</v>
      </c>
      <c r="J74" s="21">
        <f t="shared" si="8"/>
        <v>34793</v>
      </c>
      <c r="K74" s="18">
        <f t="shared" si="9"/>
        <v>58356</v>
      </c>
      <c r="L74" s="19">
        <f t="shared" si="10"/>
        <v>-23563</v>
      </c>
      <c r="M74" s="22">
        <f t="shared" si="11"/>
        <v>-40.378024539036261</v>
      </c>
    </row>
    <row r="75" spans="1:13" x14ac:dyDescent="0.25">
      <c r="A75" s="16" t="s">
        <v>104</v>
      </c>
      <c r="B75" s="17" t="s">
        <v>33</v>
      </c>
      <c r="C75" s="17" t="s">
        <v>20</v>
      </c>
      <c r="D75" s="91">
        <v>38582</v>
      </c>
      <c r="E75" s="18">
        <v>11</v>
      </c>
      <c r="F75" s="18">
        <v>38145</v>
      </c>
      <c r="G75" s="18">
        <v>10</v>
      </c>
      <c r="H75" s="19">
        <f t="shared" si="6"/>
        <v>437</v>
      </c>
      <c r="I75" s="92">
        <f t="shared" si="7"/>
        <v>1.1456285227421681</v>
      </c>
      <c r="J75" s="21">
        <f t="shared" si="8"/>
        <v>424402</v>
      </c>
      <c r="K75" s="18">
        <f t="shared" si="9"/>
        <v>381450</v>
      </c>
      <c r="L75" s="19">
        <f t="shared" si="10"/>
        <v>42952</v>
      </c>
      <c r="M75" s="22">
        <f t="shared" si="11"/>
        <v>11.260191375016385</v>
      </c>
    </row>
    <row r="76" spans="1:13" x14ac:dyDescent="0.25">
      <c r="A76" s="16" t="s">
        <v>105</v>
      </c>
      <c r="B76" s="17" t="s">
        <v>41</v>
      </c>
      <c r="C76" s="17" t="s">
        <v>18</v>
      </c>
      <c r="D76" s="91">
        <v>157379</v>
      </c>
      <c r="E76" s="18">
        <v>53</v>
      </c>
      <c r="F76" s="18">
        <v>178051</v>
      </c>
      <c r="G76" s="18">
        <v>52</v>
      </c>
      <c r="H76" s="19">
        <f t="shared" si="6"/>
        <v>-20672</v>
      </c>
      <c r="I76" s="92">
        <f t="shared" si="7"/>
        <v>-11.610156640513111</v>
      </c>
      <c r="J76" s="21">
        <f t="shared" si="8"/>
        <v>8341087</v>
      </c>
      <c r="K76" s="18">
        <f t="shared" si="9"/>
        <v>9258652</v>
      </c>
      <c r="L76" s="19">
        <f t="shared" si="10"/>
        <v>-917565</v>
      </c>
      <c r="M76" s="22">
        <f t="shared" si="11"/>
        <v>-9.9103519605229788</v>
      </c>
    </row>
    <row r="77" spans="1:13" x14ac:dyDescent="0.25">
      <c r="A77" s="16" t="s">
        <v>106</v>
      </c>
      <c r="B77" s="17" t="s">
        <v>41</v>
      </c>
      <c r="C77" s="17" t="s">
        <v>18</v>
      </c>
      <c r="D77" s="91">
        <v>79727</v>
      </c>
      <c r="E77" s="18">
        <v>49</v>
      </c>
      <c r="F77" s="18">
        <v>108886</v>
      </c>
      <c r="G77" s="18">
        <v>49</v>
      </c>
      <c r="H77" s="19">
        <f t="shared" si="6"/>
        <v>-29159</v>
      </c>
      <c r="I77" s="92">
        <f t="shared" si="7"/>
        <v>-26.779383942839299</v>
      </c>
      <c r="J77" s="21">
        <f t="shared" si="8"/>
        <v>3906623</v>
      </c>
      <c r="K77" s="18">
        <f t="shared" si="9"/>
        <v>5335414</v>
      </c>
      <c r="L77" s="19">
        <f t="shared" si="10"/>
        <v>-1428791</v>
      </c>
      <c r="M77" s="22">
        <f t="shared" si="11"/>
        <v>-26.779383942839299</v>
      </c>
    </row>
    <row r="78" spans="1:13" x14ac:dyDescent="0.25">
      <c r="A78" s="16" t="s">
        <v>107</v>
      </c>
      <c r="B78" s="2" t="s">
        <v>22</v>
      </c>
      <c r="C78" s="3" t="s">
        <v>31</v>
      </c>
      <c r="D78" s="91">
        <v>7321</v>
      </c>
      <c r="E78" s="18">
        <v>8</v>
      </c>
      <c r="F78" s="18">
        <v>7523</v>
      </c>
      <c r="G78" s="18">
        <v>8</v>
      </c>
      <c r="H78" s="19">
        <f t="shared" si="6"/>
        <v>-202</v>
      </c>
      <c r="I78" s="92">
        <f t="shared" si="7"/>
        <v>-2.68509902964243</v>
      </c>
      <c r="J78" s="21">
        <f t="shared" si="8"/>
        <v>58568</v>
      </c>
      <c r="K78" s="18">
        <f t="shared" si="9"/>
        <v>60184</v>
      </c>
      <c r="L78" s="19">
        <f t="shared" si="10"/>
        <v>-1616</v>
      </c>
      <c r="M78" s="22">
        <f t="shared" si="11"/>
        <v>-2.68509902964243</v>
      </c>
    </row>
    <row r="79" spans="1:13" x14ac:dyDescent="0.25">
      <c r="A79" s="16" t="s">
        <v>108</v>
      </c>
      <c r="B79" s="17" t="s">
        <v>17</v>
      </c>
      <c r="C79" s="17" t="s">
        <v>34</v>
      </c>
      <c r="D79" s="91">
        <v>25037</v>
      </c>
      <c r="E79" s="18">
        <v>12</v>
      </c>
      <c r="F79" s="18">
        <v>25651</v>
      </c>
      <c r="G79" s="18">
        <v>10</v>
      </c>
      <c r="H79" s="19">
        <f t="shared" si="6"/>
        <v>-614</v>
      </c>
      <c r="I79" s="92">
        <f t="shared" si="7"/>
        <v>-2.3936688628123659</v>
      </c>
      <c r="J79" s="21">
        <f t="shared" si="8"/>
        <v>300444</v>
      </c>
      <c r="K79" s="18">
        <f t="shared" si="9"/>
        <v>256510</v>
      </c>
      <c r="L79" s="19">
        <f t="shared" si="10"/>
        <v>43934</v>
      </c>
      <c r="M79" s="22">
        <f t="shared" si="11"/>
        <v>17.12759736462516</v>
      </c>
    </row>
    <row r="80" spans="1:13" x14ac:dyDescent="0.25">
      <c r="A80" s="16" t="s">
        <v>109</v>
      </c>
      <c r="B80" s="17" t="s">
        <v>17</v>
      </c>
      <c r="C80" s="17" t="s">
        <v>34</v>
      </c>
      <c r="D80" s="91">
        <v>52066</v>
      </c>
      <c r="E80" s="18">
        <v>17</v>
      </c>
      <c r="F80" s="18">
        <v>53059</v>
      </c>
      <c r="G80" s="18">
        <v>16</v>
      </c>
      <c r="H80" s="19">
        <f t="shared" si="6"/>
        <v>-993</v>
      </c>
      <c r="I80" s="92">
        <f t="shared" si="7"/>
        <v>-1.8715015360259335</v>
      </c>
      <c r="J80" s="21">
        <f t="shared" si="8"/>
        <v>885122</v>
      </c>
      <c r="K80" s="18">
        <f t="shared" si="9"/>
        <v>848944</v>
      </c>
      <c r="L80" s="19">
        <f t="shared" si="10"/>
        <v>36178</v>
      </c>
      <c r="M80" s="22">
        <f t="shared" si="11"/>
        <v>4.261529617972446</v>
      </c>
    </row>
    <row r="81" spans="1:13" x14ac:dyDescent="0.25">
      <c r="A81" s="16" t="s">
        <v>110</v>
      </c>
      <c r="B81" s="17" t="s">
        <v>14</v>
      </c>
      <c r="C81" s="17" t="s">
        <v>34</v>
      </c>
      <c r="D81" s="91">
        <v>20398</v>
      </c>
      <c r="E81" s="18">
        <v>7</v>
      </c>
      <c r="F81" s="18">
        <v>25657</v>
      </c>
      <c r="G81" s="18">
        <v>5</v>
      </c>
      <c r="H81" s="19">
        <f t="shared" si="6"/>
        <v>-5259</v>
      </c>
      <c r="I81" s="92">
        <f t="shared" si="7"/>
        <v>-20.497330163308259</v>
      </c>
      <c r="J81" s="21">
        <f t="shared" si="8"/>
        <v>142786</v>
      </c>
      <c r="K81" s="18">
        <f t="shared" si="9"/>
        <v>128285</v>
      </c>
      <c r="L81" s="19">
        <f t="shared" si="10"/>
        <v>14501</v>
      </c>
      <c r="M81" s="22">
        <f t="shared" si="11"/>
        <v>11.303737771368437</v>
      </c>
    </row>
    <row r="82" spans="1:13" x14ac:dyDescent="0.25">
      <c r="A82" s="2" t="s">
        <v>111</v>
      </c>
      <c r="B82" s="2" t="s">
        <v>22</v>
      </c>
      <c r="C82" s="3" t="s">
        <v>67</v>
      </c>
      <c r="D82" s="91">
        <v>8630</v>
      </c>
      <c r="E82" s="18">
        <v>6</v>
      </c>
      <c r="F82" s="18">
        <v>8687</v>
      </c>
      <c r="G82" s="18">
        <v>6</v>
      </c>
      <c r="H82" s="19">
        <f t="shared" si="6"/>
        <v>-57</v>
      </c>
      <c r="I82" s="92">
        <f t="shared" si="7"/>
        <v>-0.6561528721077472</v>
      </c>
      <c r="J82" s="21">
        <f t="shared" si="8"/>
        <v>51780</v>
      </c>
      <c r="K82" s="18">
        <f t="shared" si="9"/>
        <v>52122</v>
      </c>
      <c r="L82" s="19">
        <f t="shared" si="10"/>
        <v>-342</v>
      </c>
      <c r="M82" s="22">
        <f t="shared" si="11"/>
        <v>-0.6561528721077472</v>
      </c>
    </row>
    <row r="83" spans="1:13" x14ac:dyDescent="0.25">
      <c r="A83" s="2" t="s">
        <v>112</v>
      </c>
      <c r="B83" s="17" t="s">
        <v>87</v>
      </c>
      <c r="C83" s="3" t="s">
        <v>18</v>
      </c>
      <c r="D83" s="91">
        <v>5199</v>
      </c>
      <c r="E83" s="18">
        <v>6</v>
      </c>
      <c r="F83" s="18">
        <v>13432</v>
      </c>
      <c r="G83" s="18">
        <v>5</v>
      </c>
      <c r="H83" s="19">
        <f t="shared" si="6"/>
        <v>-8233</v>
      </c>
      <c r="I83" s="92">
        <f t="shared" si="7"/>
        <v>-61.293924955330553</v>
      </c>
      <c r="J83" s="21">
        <f t="shared" si="8"/>
        <v>31194</v>
      </c>
      <c r="K83" s="18">
        <f t="shared" si="9"/>
        <v>67160</v>
      </c>
      <c r="L83" s="19">
        <f t="shared" si="10"/>
        <v>-35966</v>
      </c>
      <c r="M83" s="22">
        <f t="shared" si="11"/>
        <v>-53.552709946396668</v>
      </c>
    </row>
    <row r="84" spans="1:13" x14ac:dyDescent="0.25">
      <c r="A84" s="17" t="s">
        <v>113</v>
      </c>
      <c r="B84" s="17" t="s">
        <v>87</v>
      </c>
      <c r="C84" s="17" t="s">
        <v>18</v>
      </c>
      <c r="D84" s="91">
        <v>37005</v>
      </c>
      <c r="E84" s="18">
        <v>14</v>
      </c>
      <c r="F84" s="18">
        <v>44457</v>
      </c>
      <c r="G84" s="18">
        <v>13</v>
      </c>
      <c r="H84" s="19">
        <f t="shared" si="6"/>
        <v>-7452</v>
      </c>
      <c r="I84" s="92">
        <f t="shared" si="7"/>
        <v>-16.762264660233484</v>
      </c>
      <c r="J84" s="21">
        <f t="shared" si="8"/>
        <v>518070</v>
      </c>
      <c r="K84" s="18">
        <f t="shared" si="9"/>
        <v>577941</v>
      </c>
      <c r="L84" s="19">
        <f t="shared" si="10"/>
        <v>-59871</v>
      </c>
      <c r="M84" s="22">
        <f t="shared" si="11"/>
        <v>-10.359361941789906</v>
      </c>
    </row>
    <row r="85" spans="1:13" x14ac:dyDescent="0.25">
      <c r="A85" s="2" t="s">
        <v>114</v>
      </c>
      <c r="B85" s="17" t="s">
        <v>41</v>
      </c>
      <c r="C85" s="3" t="s">
        <v>115</v>
      </c>
      <c r="D85" s="91">
        <v>13694</v>
      </c>
      <c r="E85" s="18">
        <v>46</v>
      </c>
      <c r="F85" s="18">
        <v>14948</v>
      </c>
      <c r="G85" s="18">
        <v>46</v>
      </c>
      <c r="H85" s="19">
        <f t="shared" si="6"/>
        <v>-1254</v>
      </c>
      <c r="I85" s="92">
        <f t="shared" si="7"/>
        <v>-8.3890821514583891</v>
      </c>
      <c r="J85" s="21">
        <f t="shared" si="8"/>
        <v>629924</v>
      </c>
      <c r="K85" s="18">
        <f t="shared" si="9"/>
        <v>687608</v>
      </c>
      <c r="L85" s="19">
        <f t="shared" si="10"/>
        <v>-57684</v>
      </c>
      <c r="M85" s="22">
        <f t="shared" si="11"/>
        <v>-8.3890821514583891</v>
      </c>
    </row>
    <row r="86" spans="1:13" x14ac:dyDescent="0.25">
      <c r="A86" s="17" t="s">
        <v>116</v>
      </c>
      <c r="B86" s="17" t="s">
        <v>22</v>
      </c>
      <c r="C86" s="17" t="s">
        <v>67</v>
      </c>
      <c r="D86" s="91">
        <v>9332</v>
      </c>
      <c r="E86" s="18">
        <v>6</v>
      </c>
      <c r="F86" s="18">
        <v>9835</v>
      </c>
      <c r="G86" s="18">
        <v>6</v>
      </c>
      <c r="H86" s="19">
        <f t="shared" si="6"/>
        <v>-503</v>
      </c>
      <c r="I86" s="92">
        <f t="shared" si="7"/>
        <v>-5.1143873919674627</v>
      </c>
      <c r="J86" s="21">
        <f t="shared" si="8"/>
        <v>55992</v>
      </c>
      <c r="K86" s="18">
        <f t="shared" si="9"/>
        <v>59010</v>
      </c>
      <c r="L86" s="19">
        <f t="shared" si="10"/>
        <v>-3018</v>
      </c>
      <c r="M86" s="22">
        <f t="shared" si="11"/>
        <v>-5.1143873919674627</v>
      </c>
    </row>
    <row r="87" spans="1:13" x14ac:dyDescent="0.25">
      <c r="A87" s="17" t="s">
        <v>117</v>
      </c>
      <c r="B87" s="17" t="s">
        <v>22</v>
      </c>
      <c r="C87" s="18" t="s">
        <v>118</v>
      </c>
      <c r="D87" s="91">
        <v>9761</v>
      </c>
      <c r="E87" s="18">
        <v>7</v>
      </c>
      <c r="F87" s="18">
        <v>9267</v>
      </c>
      <c r="G87" s="18">
        <v>7</v>
      </c>
      <c r="H87" s="19">
        <f t="shared" si="6"/>
        <v>494</v>
      </c>
      <c r="I87" s="92">
        <f t="shared" si="7"/>
        <v>5.3307434984353081</v>
      </c>
      <c r="J87" s="21">
        <f t="shared" si="8"/>
        <v>68327</v>
      </c>
      <c r="K87" s="18">
        <f t="shared" si="9"/>
        <v>64869</v>
      </c>
      <c r="L87" s="19">
        <f t="shared" si="10"/>
        <v>3458</v>
      </c>
      <c r="M87" s="22">
        <f t="shared" si="11"/>
        <v>5.3307434984353081</v>
      </c>
    </row>
    <row r="88" spans="1:13" x14ac:dyDescent="0.25">
      <c r="A88" s="17" t="s">
        <v>119</v>
      </c>
      <c r="B88" s="17" t="s">
        <v>33</v>
      </c>
      <c r="C88" s="17" t="s">
        <v>18</v>
      </c>
      <c r="D88" s="91">
        <v>40769</v>
      </c>
      <c r="E88" s="18">
        <v>8</v>
      </c>
      <c r="F88" s="18">
        <v>47466</v>
      </c>
      <c r="G88" s="18">
        <v>8</v>
      </c>
      <c r="H88" s="19">
        <f t="shared" si="6"/>
        <v>-6697</v>
      </c>
      <c r="I88" s="92">
        <f t="shared" si="7"/>
        <v>-14.109046475371844</v>
      </c>
      <c r="J88" s="21">
        <f t="shared" si="8"/>
        <v>326152</v>
      </c>
      <c r="K88" s="18">
        <f t="shared" si="9"/>
        <v>379728</v>
      </c>
      <c r="L88" s="19">
        <f t="shared" si="10"/>
        <v>-53576</v>
      </c>
      <c r="M88" s="22">
        <f t="shared" si="11"/>
        <v>-14.109046475371844</v>
      </c>
    </row>
    <row r="89" spans="1:13" x14ac:dyDescent="0.25">
      <c r="A89" s="17" t="s">
        <v>120</v>
      </c>
      <c r="B89" s="17" t="s">
        <v>22</v>
      </c>
      <c r="C89" s="17" t="s">
        <v>31</v>
      </c>
      <c r="D89" s="91">
        <v>2854</v>
      </c>
      <c r="E89" s="18">
        <v>6</v>
      </c>
      <c r="F89" s="18">
        <v>2777</v>
      </c>
      <c r="G89" s="18">
        <v>7</v>
      </c>
      <c r="H89" s="19">
        <f t="shared" si="6"/>
        <v>77</v>
      </c>
      <c r="I89" s="92">
        <f t="shared" si="7"/>
        <v>2.772776377385668</v>
      </c>
      <c r="J89" s="21">
        <f t="shared" si="8"/>
        <v>17124</v>
      </c>
      <c r="K89" s="18">
        <f t="shared" si="9"/>
        <v>19439</v>
      </c>
      <c r="L89" s="19">
        <f t="shared" si="10"/>
        <v>-2315</v>
      </c>
      <c r="M89" s="22">
        <f t="shared" si="11"/>
        <v>-11.909048819383713</v>
      </c>
    </row>
    <row r="90" spans="1:13" x14ac:dyDescent="0.25">
      <c r="A90" s="17" t="s">
        <v>121</v>
      </c>
      <c r="B90" s="17" t="s">
        <v>22</v>
      </c>
      <c r="C90" s="17" t="s">
        <v>20</v>
      </c>
      <c r="D90" s="91">
        <v>34473</v>
      </c>
      <c r="E90" s="18">
        <v>12</v>
      </c>
      <c r="F90" s="18">
        <v>36644</v>
      </c>
      <c r="G90" s="18">
        <v>12</v>
      </c>
      <c r="H90" s="19">
        <f t="shared" si="6"/>
        <v>-2171</v>
      </c>
      <c r="I90" s="92">
        <f t="shared" si="7"/>
        <v>-5.9245715533238732</v>
      </c>
      <c r="J90" s="21">
        <f t="shared" si="8"/>
        <v>413676</v>
      </c>
      <c r="K90" s="18">
        <f t="shared" si="9"/>
        <v>439728</v>
      </c>
      <c r="L90" s="19">
        <f t="shared" si="10"/>
        <v>-26052</v>
      </c>
      <c r="M90" s="22">
        <f t="shared" si="11"/>
        <v>-5.9245715533238732</v>
      </c>
    </row>
    <row r="91" spans="1:13" x14ac:dyDescent="0.25">
      <c r="A91" s="16" t="s">
        <v>122</v>
      </c>
      <c r="B91" s="17" t="s">
        <v>63</v>
      </c>
      <c r="C91" s="17" t="s">
        <v>20</v>
      </c>
      <c r="D91" s="91">
        <v>68716</v>
      </c>
      <c r="E91" s="18">
        <v>50</v>
      </c>
      <c r="F91" s="18">
        <v>73892</v>
      </c>
      <c r="G91" s="18">
        <v>50</v>
      </c>
      <c r="H91" s="19">
        <f t="shared" si="6"/>
        <v>-5176</v>
      </c>
      <c r="I91" s="92">
        <f t="shared" si="7"/>
        <v>-7.0048178422562657</v>
      </c>
      <c r="J91" s="21">
        <f t="shared" si="8"/>
        <v>3435800</v>
      </c>
      <c r="K91" s="18">
        <f t="shared" si="9"/>
        <v>3694600</v>
      </c>
      <c r="L91" s="19">
        <f t="shared" si="10"/>
        <v>-258800</v>
      </c>
      <c r="M91" s="22">
        <f t="shared" si="11"/>
        <v>-7.0048178422562657</v>
      </c>
    </row>
    <row r="92" spans="1:13" x14ac:dyDescent="0.25">
      <c r="A92" s="17" t="s">
        <v>123</v>
      </c>
      <c r="B92" s="17" t="s">
        <v>25</v>
      </c>
      <c r="C92" s="17" t="s">
        <v>20</v>
      </c>
      <c r="D92" s="91">
        <v>5511</v>
      </c>
      <c r="E92" s="18">
        <v>7</v>
      </c>
      <c r="F92" s="18">
        <v>6248</v>
      </c>
      <c r="G92" s="18">
        <v>7</v>
      </c>
      <c r="H92" s="19">
        <f t="shared" si="6"/>
        <v>-737</v>
      </c>
      <c r="I92" s="92">
        <f t="shared" si="7"/>
        <v>-11.795774647887324</v>
      </c>
      <c r="J92" s="21">
        <f t="shared" si="8"/>
        <v>38577</v>
      </c>
      <c r="K92" s="18">
        <f t="shared" si="9"/>
        <v>43736</v>
      </c>
      <c r="L92" s="19">
        <f t="shared" si="10"/>
        <v>-5159</v>
      </c>
      <c r="M92" s="22">
        <f t="shared" si="11"/>
        <v>-11.795774647887324</v>
      </c>
    </row>
    <row r="93" spans="1:13" x14ac:dyDescent="0.25">
      <c r="A93" s="2" t="s">
        <v>124</v>
      </c>
      <c r="B93" s="2" t="s">
        <v>17</v>
      </c>
      <c r="C93" s="3" t="s">
        <v>48</v>
      </c>
      <c r="D93" s="91">
        <v>87433</v>
      </c>
      <c r="E93" s="18">
        <v>11</v>
      </c>
      <c r="F93" s="18">
        <v>90277</v>
      </c>
      <c r="G93" s="18">
        <v>11</v>
      </c>
      <c r="H93" s="19">
        <f t="shared" si="6"/>
        <v>-2844</v>
      </c>
      <c r="I93" s="92">
        <f t="shared" si="7"/>
        <v>-3.1503040641580911</v>
      </c>
      <c r="J93" s="21">
        <f t="shared" si="8"/>
        <v>961763</v>
      </c>
      <c r="K93" s="18">
        <f t="shared" si="9"/>
        <v>993047</v>
      </c>
      <c r="L93" s="19">
        <f t="shared" si="10"/>
        <v>-31284</v>
      </c>
      <c r="M93" s="22">
        <f t="shared" si="11"/>
        <v>-3.1503040641580911</v>
      </c>
    </row>
    <row r="94" spans="1:13" x14ac:dyDescent="0.25">
      <c r="A94" s="17" t="s">
        <v>125</v>
      </c>
      <c r="B94" s="17" t="s">
        <v>17</v>
      </c>
      <c r="C94" s="17" t="s">
        <v>34</v>
      </c>
      <c r="D94" s="91">
        <v>22564</v>
      </c>
      <c r="E94" s="18">
        <v>12</v>
      </c>
      <c r="F94" s="18">
        <v>27829</v>
      </c>
      <c r="G94" s="18">
        <v>12</v>
      </c>
      <c r="H94" s="19">
        <f t="shared" si="6"/>
        <v>-5265</v>
      </c>
      <c r="I94" s="92">
        <f t="shared" si="7"/>
        <v>-18.919113155341549</v>
      </c>
      <c r="J94" s="21">
        <f t="shared" si="8"/>
        <v>270768</v>
      </c>
      <c r="K94" s="18">
        <f t="shared" si="9"/>
        <v>333948</v>
      </c>
      <c r="L94" s="19">
        <f t="shared" si="10"/>
        <v>-63180</v>
      </c>
      <c r="M94" s="22">
        <f t="shared" si="11"/>
        <v>-18.919113155341549</v>
      </c>
    </row>
    <row r="95" spans="1:13" ht="15.75" thickBot="1" x14ac:dyDescent="0.3">
      <c r="A95" s="23" t="s">
        <v>126</v>
      </c>
      <c r="B95" s="24"/>
      <c r="C95" s="25" t="s">
        <v>127</v>
      </c>
      <c r="D95" s="93">
        <f>SUM(D8:D94)</f>
        <v>2647588</v>
      </c>
      <c r="E95" s="94"/>
      <c r="F95" s="94">
        <f>SUM(F8:F94)</f>
        <v>2883735</v>
      </c>
      <c r="G95" s="94"/>
      <c r="H95" s="95">
        <f>SUM(H8:H94)</f>
        <v>-236147</v>
      </c>
      <c r="I95" s="96">
        <f t="shared" si="7"/>
        <v>-8.1889285943403252</v>
      </c>
      <c r="J95" s="27">
        <f>SUM(J8:J94)</f>
        <v>66703132</v>
      </c>
      <c r="K95" s="25">
        <f>SUM(K8:K94)</f>
        <v>73007522</v>
      </c>
      <c r="L95" s="28">
        <f t="shared" si="10"/>
        <v>-6304390</v>
      </c>
      <c r="M95" s="29">
        <f t="shared" si="11"/>
        <v>-8.6352608981852583</v>
      </c>
    </row>
    <row r="97" spans="1:13" x14ac:dyDescent="0.25">
      <c r="A97" s="8" t="s">
        <v>128</v>
      </c>
      <c r="B97" s="9" t="s">
        <v>3</v>
      </c>
      <c r="C97" s="9" t="s">
        <v>4</v>
      </c>
      <c r="D97" s="30">
        <f>$D$3</f>
        <v>0</v>
      </c>
      <c r="E97" s="31" t="s">
        <v>5</v>
      </c>
      <c r="F97" s="30">
        <f>$F$3</f>
        <v>0</v>
      </c>
      <c r="G97" s="31" t="s">
        <v>5</v>
      </c>
      <c r="H97" s="32" t="s">
        <v>129</v>
      </c>
      <c r="I97" s="33" t="s">
        <v>130</v>
      </c>
      <c r="J97" s="34"/>
      <c r="K97" s="35"/>
      <c r="L97" s="36" t="s">
        <v>129</v>
      </c>
      <c r="M97" s="37" t="s">
        <v>130</v>
      </c>
    </row>
    <row r="98" spans="1:13" x14ac:dyDescent="0.25">
      <c r="A98" s="16" t="s">
        <v>131</v>
      </c>
      <c r="B98" s="17" t="s">
        <v>17</v>
      </c>
      <c r="C98" s="18" t="s">
        <v>18</v>
      </c>
      <c r="D98" s="18">
        <v>19176</v>
      </c>
      <c r="E98" s="18">
        <v>6</v>
      </c>
      <c r="F98" s="18"/>
      <c r="G98" s="18"/>
      <c r="H98" s="19">
        <f>D98-F98</f>
        <v>19176</v>
      </c>
      <c r="I98" s="20"/>
      <c r="J98" s="21">
        <f>D98*E98</f>
        <v>115056</v>
      </c>
      <c r="K98" s="18"/>
      <c r="L98" s="19"/>
      <c r="M98" s="20"/>
    </row>
    <row r="99" spans="1:13" x14ac:dyDescent="0.25">
      <c r="A99" s="16" t="s">
        <v>132</v>
      </c>
      <c r="B99" s="17" t="s">
        <v>33</v>
      </c>
      <c r="C99" s="18" t="s">
        <v>18</v>
      </c>
      <c r="D99" s="18">
        <v>26128</v>
      </c>
      <c r="E99" s="18">
        <v>4</v>
      </c>
      <c r="F99" s="18"/>
      <c r="G99" s="18"/>
      <c r="H99" s="19">
        <f t="shared" ref="H99:H105" si="12">D99-F99</f>
        <v>26128</v>
      </c>
      <c r="I99" s="20"/>
      <c r="J99" s="21">
        <f t="shared" ref="J99:J105" si="13">D99*E99</f>
        <v>104512</v>
      </c>
      <c r="K99" s="18"/>
      <c r="L99" s="19"/>
      <c r="M99" s="20"/>
    </row>
    <row r="100" spans="1:13" x14ac:dyDescent="0.25">
      <c r="A100" s="16" t="s">
        <v>133</v>
      </c>
      <c r="B100" s="17" t="s">
        <v>14</v>
      </c>
      <c r="C100" s="18" t="s">
        <v>18</v>
      </c>
      <c r="D100" s="18">
        <v>25155</v>
      </c>
      <c r="E100" s="18">
        <v>4</v>
      </c>
      <c r="F100" s="18"/>
      <c r="G100" s="18"/>
      <c r="H100" s="19">
        <f t="shared" si="12"/>
        <v>25155</v>
      </c>
      <c r="I100" s="20"/>
      <c r="J100" s="21">
        <f t="shared" si="13"/>
        <v>100620</v>
      </c>
      <c r="K100" s="18"/>
      <c r="L100" s="19"/>
      <c r="M100" s="20"/>
    </row>
    <row r="101" spans="1:13" x14ac:dyDescent="0.25">
      <c r="A101" s="16" t="s">
        <v>134</v>
      </c>
      <c r="B101" s="17" t="s">
        <v>17</v>
      </c>
      <c r="C101" s="18" t="s">
        <v>18</v>
      </c>
      <c r="D101" s="18">
        <v>25555</v>
      </c>
      <c r="E101" s="18">
        <v>3</v>
      </c>
      <c r="F101" s="18"/>
      <c r="G101" s="18"/>
      <c r="H101" s="19">
        <f t="shared" si="12"/>
        <v>25555</v>
      </c>
      <c r="I101" s="20"/>
      <c r="J101" s="21">
        <f t="shared" si="13"/>
        <v>76665</v>
      </c>
      <c r="K101" s="18"/>
      <c r="L101" s="19"/>
      <c r="M101" s="20"/>
    </row>
    <row r="102" spans="1:13" x14ac:dyDescent="0.25">
      <c r="A102" s="16" t="s">
        <v>135</v>
      </c>
      <c r="B102" s="17" t="s">
        <v>52</v>
      </c>
      <c r="C102" s="18" t="s">
        <v>136</v>
      </c>
      <c r="D102" s="18">
        <v>11204</v>
      </c>
      <c r="E102" s="18">
        <v>43</v>
      </c>
      <c r="F102" s="18"/>
      <c r="G102" s="18"/>
      <c r="H102" s="19">
        <f t="shared" si="12"/>
        <v>11204</v>
      </c>
      <c r="I102" s="20"/>
      <c r="J102" s="21">
        <f t="shared" si="13"/>
        <v>481772</v>
      </c>
      <c r="K102" s="18"/>
      <c r="L102" s="19"/>
      <c r="M102" s="20"/>
    </row>
    <row r="103" spans="1:13" x14ac:dyDescent="0.25">
      <c r="A103" s="16" t="s">
        <v>137</v>
      </c>
      <c r="B103" s="17" t="s">
        <v>22</v>
      </c>
      <c r="C103" s="18" t="s">
        <v>67</v>
      </c>
      <c r="D103" s="18">
        <v>4540</v>
      </c>
      <c r="E103" s="18">
        <v>4</v>
      </c>
      <c r="F103" s="18"/>
      <c r="G103" s="18"/>
      <c r="H103" s="19">
        <f t="shared" si="12"/>
        <v>4540</v>
      </c>
      <c r="I103" s="20"/>
      <c r="J103" s="21">
        <f t="shared" si="13"/>
        <v>18160</v>
      </c>
      <c r="K103" s="18"/>
      <c r="L103" s="19"/>
      <c r="M103" s="20"/>
    </row>
    <row r="104" spans="1:13" x14ac:dyDescent="0.25">
      <c r="A104" s="16" t="s">
        <v>138</v>
      </c>
      <c r="B104" s="17" t="s">
        <v>22</v>
      </c>
      <c r="C104" s="18" t="s">
        <v>67</v>
      </c>
      <c r="D104" s="18">
        <v>8030</v>
      </c>
      <c r="E104" s="18">
        <v>6</v>
      </c>
      <c r="F104" s="18"/>
      <c r="G104" s="18"/>
      <c r="H104" s="19">
        <f t="shared" si="12"/>
        <v>8030</v>
      </c>
      <c r="I104" s="20"/>
      <c r="J104" s="21">
        <f t="shared" si="13"/>
        <v>48180</v>
      </c>
      <c r="K104" s="18"/>
      <c r="L104" s="19"/>
      <c r="M104" s="20"/>
    </row>
    <row r="105" spans="1:13" x14ac:dyDescent="0.25">
      <c r="A105" s="2" t="s">
        <v>139</v>
      </c>
      <c r="B105" s="17" t="s">
        <v>14</v>
      </c>
      <c r="C105" s="3" t="s">
        <v>34</v>
      </c>
      <c r="D105" s="3">
        <v>23621</v>
      </c>
      <c r="E105" s="3">
        <v>2</v>
      </c>
      <c r="F105" s="3"/>
      <c r="G105" s="3"/>
      <c r="H105" s="19">
        <f t="shared" si="12"/>
        <v>23621</v>
      </c>
      <c r="I105" s="5"/>
      <c r="J105" s="21">
        <f t="shared" si="13"/>
        <v>47242</v>
      </c>
      <c r="K105" s="3"/>
      <c r="L105" s="6"/>
      <c r="M105" s="38"/>
    </row>
    <row r="106" spans="1:13" x14ac:dyDescent="0.25">
      <c r="A106" s="39" t="s">
        <v>140</v>
      </c>
      <c r="B106" s="40"/>
      <c r="C106" s="41"/>
      <c r="D106" s="41">
        <f>SUM(D98:D105)</f>
        <v>143409</v>
      </c>
      <c r="E106" s="41"/>
      <c r="F106" s="41"/>
      <c r="G106" s="41"/>
      <c r="H106" s="41">
        <f>SUM(H98:H105)</f>
        <v>143409</v>
      </c>
      <c r="I106" s="42"/>
      <c r="J106" s="43">
        <f>SUM(J98:J105)</f>
        <v>992207</v>
      </c>
      <c r="K106" s="44"/>
      <c r="L106" s="45">
        <f t="shared" ref="L106" si="14">J106-K106</f>
        <v>992207</v>
      </c>
      <c r="M106" s="46"/>
    </row>
    <row r="108" spans="1:13" x14ac:dyDescent="0.25">
      <c r="A108" s="47" t="s">
        <v>141</v>
      </c>
      <c r="B108" s="47"/>
      <c r="C108" s="48"/>
      <c r="D108" s="48">
        <f>D95+D106</f>
        <v>2790997</v>
      </c>
      <c r="E108" s="48"/>
      <c r="F108" s="48">
        <f>F106+F95</f>
        <v>2883735</v>
      </c>
      <c r="G108" s="48"/>
      <c r="H108" s="49">
        <f>D108-F108</f>
        <v>-92738</v>
      </c>
      <c r="I108" s="50">
        <f t="shared" ref="I108" si="15">IF(F108=0,0,H108*100/F108)</f>
        <v>-3.2158988256549232</v>
      </c>
      <c r="J108" s="51">
        <f>J95+J106</f>
        <v>67695339</v>
      </c>
      <c r="K108" s="48">
        <f>K95+K106</f>
        <v>73007522</v>
      </c>
      <c r="L108" s="49">
        <f t="shared" ref="L108" si="16">J108-K108</f>
        <v>-5312183</v>
      </c>
      <c r="M108" s="52">
        <f>IF(J108=0,0,L108*100/K108)</f>
        <v>-7.2762132647099023</v>
      </c>
    </row>
    <row r="110" spans="1:13" x14ac:dyDescent="0.25">
      <c r="A110" s="8" t="s">
        <v>142</v>
      </c>
      <c r="B110" s="9" t="s">
        <v>3</v>
      </c>
      <c r="C110" s="9" t="s">
        <v>4</v>
      </c>
      <c r="D110" s="30">
        <v>2012</v>
      </c>
      <c r="E110" s="31" t="s">
        <v>5</v>
      </c>
      <c r="F110" s="30">
        <v>2011</v>
      </c>
      <c r="G110" s="31" t="s">
        <v>5</v>
      </c>
      <c r="H110" s="32" t="s">
        <v>129</v>
      </c>
      <c r="I110" s="33" t="s">
        <v>130</v>
      </c>
      <c r="J110" s="34">
        <f>$J$3</f>
        <v>0</v>
      </c>
      <c r="K110" s="35">
        <f>$K$3</f>
        <v>0</v>
      </c>
      <c r="L110" s="36" t="s">
        <v>129</v>
      </c>
      <c r="M110" s="53" t="s">
        <v>130</v>
      </c>
    </row>
    <row r="111" spans="1:13" x14ac:dyDescent="0.25">
      <c r="A111" s="16" t="s">
        <v>143</v>
      </c>
      <c r="B111" s="17" t="s">
        <v>87</v>
      </c>
      <c r="C111" s="18" t="s">
        <v>58</v>
      </c>
      <c r="D111" s="18"/>
      <c r="E111" s="18"/>
      <c r="F111" s="18">
        <v>6223</v>
      </c>
      <c r="G111" s="18">
        <v>17</v>
      </c>
      <c r="H111" s="19">
        <f t="shared" ref="H111:H115" si="17">D111-F111</f>
        <v>-6223</v>
      </c>
      <c r="I111" s="20"/>
      <c r="J111" s="21"/>
      <c r="K111" s="18">
        <f t="shared" ref="K111:K115" si="18">F111*G111</f>
        <v>105791</v>
      </c>
      <c r="L111" s="19">
        <f t="shared" ref="L111:L116" si="19">J111-K111</f>
        <v>-105791</v>
      </c>
      <c r="M111" s="20"/>
    </row>
    <row r="112" spans="1:13" x14ac:dyDescent="0.25">
      <c r="A112" s="16" t="s">
        <v>144</v>
      </c>
      <c r="B112" s="17" t="s">
        <v>17</v>
      </c>
      <c r="C112" s="17" t="s">
        <v>34</v>
      </c>
      <c r="D112" s="18"/>
      <c r="E112" s="18"/>
      <c r="F112" s="18">
        <v>9344</v>
      </c>
      <c r="G112" s="18">
        <v>3</v>
      </c>
      <c r="H112" s="19">
        <f t="shared" si="17"/>
        <v>-9344</v>
      </c>
      <c r="I112" s="20"/>
      <c r="J112" s="21"/>
      <c r="K112" s="18">
        <f t="shared" si="18"/>
        <v>28032</v>
      </c>
      <c r="L112" s="19">
        <f t="shared" si="19"/>
        <v>-28032</v>
      </c>
      <c r="M112" s="20"/>
    </row>
    <row r="113" spans="1:13" x14ac:dyDescent="0.25">
      <c r="A113" s="17" t="s">
        <v>145</v>
      </c>
      <c r="B113" s="17" t="s">
        <v>33</v>
      </c>
      <c r="C113" s="17" t="s">
        <v>18</v>
      </c>
      <c r="D113" s="18"/>
      <c r="E113" s="18"/>
      <c r="F113" s="18">
        <v>16115</v>
      </c>
      <c r="G113" s="18">
        <v>8</v>
      </c>
      <c r="H113" s="19">
        <f t="shared" si="17"/>
        <v>-16115</v>
      </c>
      <c r="I113" s="20"/>
      <c r="J113" s="21"/>
      <c r="K113" s="18">
        <f t="shared" si="18"/>
        <v>128920</v>
      </c>
      <c r="L113" s="19">
        <f t="shared" si="19"/>
        <v>-128920</v>
      </c>
      <c r="M113" s="20"/>
    </row>
    <row r="114" spans="1:13" x14ac:dyDescent="0.25">
      <c r="A114" s="2" t="s">
        <v>146</v>
      </c>
      <c r="B114" s="17" t="s">
        <v>17</v>
      </c>
      <c r="C114" s="17" t="s">
        <v>18</v>
      </c>
      <c r="D114" s="18">
        <v>10873</v>
      </c>
      <c r="E114" s="18">
        <v>8</v>
      </c>
      <c r="F114" s="18">
        <v>19713</v>
      </c>
      <c r="G114" s="18">
        <v>12</v>
      </c>
      <c r="H114" s="19">
        <f t="shared" si="17"/>
        <v>-8840</v>
      </c>
      <c r="I114" s="20"/>
      <c r="J114" s="21">
        <f t="shared" ref="J114:J115" si="20">D114*E114</f>
        <v>86984</v>
      </c>
      <c r="K114" s="18">
        <f t="shared" si="18"/>
        <v>236556</v>
      </c>
      <c r="L114" s="19">
        <f t="shared" si="19"/>
        <v>-149572</v>
      </c>
      <c r="M114" s="20"/>
    </row>
    <row r="115" spans="1:13" x14ac:dyDescent="0.25">
      <c r="A115" s="16" t="s">
        <v>147</v>
      </c>
      <c r="B115" s="17" t="s">
        <v>14</v>
      </c>
      <c r="C115" s="18" t="s">
        <v>94</v>
      </c>
      <c r="D115" s="18">
        <v>6918</v>
      </c>
      <c r="E115" s="18">
        <v>4</v>
      </c>
      <c r="F115" s="18">
        <v>9271</v>
      </c>
      <c r="G115" s="18">
        <v>10</v>
      </c>
      <c r="H115" s="19">
        <f t="shared" si="17"/>
        <v>-2353</v>
      </c>
      <c r="I115" s="20"/>
      <c r="J115" s="21">
        <f t="shared" si="20"/>
        <v>27672</v>
      </c>
      <c r="K115" s="18">
        <f t="shared" si="18"/>
        <v>92710</v>
      </c>
      <c r="L115" s="19">
        <f t="shared" si="19"/>
        <v>-65038</v>
      </c>
      <c r="M115" s="20"/>
    </row>
    <row r="116" spans="1:13" x14ac:dyDescent="0.25">
      <c r="A116" s="23" t="s">
        <v>148</v>
      </c>
      <c r="B116" s="24"/>
      <c r="C116" s="25"/>
      <c r="D116" s="25">
        <f>SUM(D111:D115)</f>
        <v>17791</v>
      </c>
      <c r="E116" s="25"/>
      <c r="F116" s="25">
        <f>SUM(F111:F115)</f>
        <v>60666</v>
      </c>
      <c r="G116" s="25"/>
      <c r="H116" s="28">
        <f>SUM(H111:H115)</f>
        <v>-42875</v>
      </c>
      <c r="I116" s="26"/>
      <c r="J116" s="27">
        <f>J114+J115</f>
        <v>114656</v>
      </c>
      <c r="K116" s="25">
        <f>SUM(K111:K115)</f>
        <v>592009</v>
      </c>
      <c r="L116" s="54">
        <f t="shared" si="19"/>
        <v>-477353</v>
      </c>
      <c r="M116" s="29"/>
    </row>
    <row r="118" spans="1:13" x14ac:dyDescent="0.25">
      <c r="A118" s="47" t="s">
        <v>149</v>
      </c>
      <c r="B118" s="47"/>
      <c r="C118" s="48"/>
      <c r="D118" s="48">
        <f>D108+D116</f>
        <v>2808788</v>
      </c>
      <c r="E118" s="48"/>
      <c r="F118" s="48">
        <f>F108+F116</f>
        <v>2944401</v>
      </c>
      <c r="G118" s="48"/>
      <c r="H118" s="49">
        <f>D118-F118</f>
        <v>-135613</v>
      </c>
      <c r="I118" s="50">
        <f t="shared" ref="I118" si="21">IF(F118=0,0,H118*100/F118)</f>
        <v>-4.605792485466484</v>
      </c>
      <c r="J118" s="48">
        <f>J108+J116</f>
        <v>67809995</v>
      </c>
      <c r="K118" s="48">
        <f>K108+K116</f>
        <v>73599531</v>
      </c>
      <c r="L118" s="49">
        <f>L108+L116</f>
        <v>-5789536</v>
      </c>
      <c r="M118" s="52">
        <f>IF(J118=0,0,L118*100/K118)</f>
        <v>-7.8662675173840446</v>
      </c>
    </row>
    <row r="120" spans="1:13" x14ac:dyDescent="0.25">
      <c r="B120" s="55" t="s">
        <v>18</v>
      </c>
      <c r="C120" s="56" t="s">
        <v>150</v>
      </c>
      <c r="D120" s="56"/>
      <c r="E120" s="57"/>
      <c r="F120" s="58" t="s">
        <v>67</v>
      </c>
      <c r="G120" s="59" t="s">
        <v>151</v>
      </c>
      <c r="H120" s="60"/>
    </row>
    <row r="121" spans="1:13" x14ac:dyDescent="0.25">
      <c r="B121" s="61" t="s">
        <v>152</v>
      </c>
      <c r="C121" s="62" t="s">
        <v>153</v>
      </c>
      <c r="D121" s="62"/>
      <c r="E121" s="18"/>
      <c r="F121" s="21" t="s">
        <v>48</v>
      </c>
      <c r="G121" s="63" t="s">
        <v>154</v>
      </c>
      <c r="H121" s="64"/>
    </row>
    <row r="122" spans="1:13" x14ac:dyDescent="0.25">
      <c r="B122" s="61" t="s">
        <v>34</v>
      </c>
      <c r="C122" s="62" t="s">
        <v>155</v>
      </c>
      <c r="D122" s="62"/>
      <c r="E122" s="18"/>
      <c r="F122" s="21" t="s">
        <v>115</v>
      </c>
      <c r="G122" s="65" t="s">
        <v>156</v>
      </c>
      <c r="H122" s="22"/>
    </row>
    <row r="123" spans="1:13" x14ac:dyDescent="0.25">
      <c r="B123" s="61" t="s">
        <v>15</v>
      </c>
      <c r="C123" s="62" t="s">
        <v>157</v>
      </c>
      <c r="D123" s="62"/>
      <c r="E123" s="18"/>
      <c r="F123" s="21" t="s">
        <v>46</v>
      </c>
      <c r="G123" s="65" t="s">
        <v>158</v>
      </c>
      <c r="H123" s="64"/>
    </row>
    <row r="124" spans="1:13" x14ac:dyDescent="0.25">
      <c r="B124" s="61" t="s">
        <v>73</v>
      </c>
      <c r="C124" s="62" t="s">
        <v>159</v>
      </c>
      <c r="D124" s="62"/>
      <c r="E124" s="38"/>
      <c r="F124" s="21" t="s">
        <v>31</v>
      </c>
      <c r="G124" s="66" t="s">
        <v>160</v>
      </c>
      <c r="H124" s="64"/>
    </row>
    <row r="125" spans="1:13" x14ac:dyDescent="0.25">
      <c r="B125" s="61" t="s">
        <v>55</v>
      </c>
      <c r="C125" s="62" t="s">
        <v>53</v>
      </c>
      <c r="D125" s="62"/>
      <c r="E125" s="38"/>
      <c r="F125" s="18" t="s">
        <v>94</v>
      </c>
      <c r="G125" s="67" t="s">
        <v>161</v>
      </c>
      <c r="H125" s="64"/>
    </row>
    <row r="126" spans="1:13" x14ac:dyDescent="0.25">
      <c r="B126" s="61" t="s">
        <v>20</v>
      </c>
      <c r="C126" s="62" t="s">
        <v>162</v>
      </c>
      <c r="D126" s="17"/>
      <c r="E126" s="38"/>
      <c r="F126" s="21" t="s">
        <v>118</v>
      </c>
      <c r="G126" s="65" t="s">
        <v>163</v>
      </c>
      <c r="H126" s="64"/>
    </row>
    <row r="127" spans="1:13" x14ac:dyDescent="0.25">
      <c r="B127" s="68" t="s">
        <v>164</v>
      </c>
      <c r="C127" s="69" t="s">
        <v>165</v>
      </c>
      <c r="D127" s="69"/>
      <c r="E127" s="70"/>
      <c r="F127" s="70"/>
      <c r="G127" s="71"/>
      <c r="H127" s="72"/>
    </row>
    <row r="129" spans="2:7" ht="19.5" thickBot="1" x14ac:dyDescent="0.35">
      <c r="B129" s="73" t="s">
        <v>171</v>
      </c>
    </row>
    <row r="130" spans="2:7" ht="15.75" thickBot="1" x14ac:dyDescent="0.3">
      <c r="C130" s="74" t="s">
        <v>168</v>
      </c>
      <c r="D130" s="75" t="s">
        <v>169</v>
      </c>
      <c r="E130" s="84" t="s">
        <v>166</v>
      </c>
      <c r="F130" s="76" t="s">
        <v>167</v>
      </c>
      <c r="G130" s="76" t="s">
        <v>170</v>
      </c>
    </row>
    <row r="131" spans="2:7" x14ac:dyDescent="0.25">
      <c r="B131" t="s">
        <v>41</v>
      </c>
      <c r="C131" s="77">
        <v>22233</v>
      </c>
      <c r="D131" s="78">
        <f>C131/73009</f>
        <v>0.30452409976852168</v>
      </c>
      <c r="E131" s="85">
        <v>19146</v>
      </c>
      <c r="F131" s="78">
        <f>E131/66703</f>
        <v>0.28703356670614516</v>
      </c>
      <c r="G131" s="79">
        <f>(E131-C131)/C131</f>
        <v>-0.13884765888544057</v>
      </c>
    </row>
    <row r="132" spans="2:7" x14ac:dyDescent="0.25">
      <c r="B132" t="s">
        <v>25</v>
      </c>
      <c r="C132" s="77">
        <v>1353</v>
      </c>
      <c r="D132" s="78">
        <f t="shared" ref="D132:D142" si="22">C132/73009</f>
        <v>1.8531961812927173E-2</v>
      </c>
      <c r="E132" s="85">
        <v>1241</v>
      </c>
      <c r="F132" s="78">
        <f t="shared" ref="F132:F142" si="23">E132/66703</f>
        <v>1.8604860351108646E-2</v>
      </c>
      <c r="G132" s="79">
        <f t="shared" ref="G132:G142" si="24">(E132-C132)/C132</f>
        <v>-8.2779009608277901E-2</v>
      </c>
    </row>
    <row r="133" spans="2:7" x14ac:dyDescent="0.25">
      <c r="B133" t="s">
        <v>33</v>
      </c>
      <c r="C133" s="77">
        <v>3966</v>
      </c>
      <c r="D133" s="78">
        <f t="shared" si="22"/>
        <v>5.4322069881795394E-2</v>
      </c>
      <c r="E133" s="85">
        <v>3953</v>
      </c>
      <c r="F133" s="78">
        <f t="shared" si="23"/>
        <v>5.9262701827504011E-2</v>
      </c>
      <c r="G133" s="79">
        <f t="shared" si="24"/>
        <v>-3.2778618255168935E-3</v>
      </c>
    </row>
    <row r="134" spans="2:7" x14ac:dyDescent="0.25">
      <c r="B134" t="s">
        <v>65</v>
      </c>
      <c r="C134" s="77">
        <v>649</v>
      </c>
      <c r="D134" s="78">
        <f t="shared" si="22"/>
        <v>8.8893150159569372E-3</v>
      </c>
      <c r="E134" s="85">
        <v>575</v>
      </c>
      <c r="F134" s="78">
        <f t="shared" si="23"/>
        <v>8.6203019354451817E-3</v>
      </c>
      <c r="G134" s="79">
        <f t="shared" si="24"/>
        <v>-0.1140215716486903</v>
      </c>
    </row>
    <row r="135" spans="2:7" x14ac:dyDescent="0.25">
      <c r="B135" t="s">
        <v>17</v>
      </c>
      <c r="C135" s="77">
        <v>28786</v>
      </c>
      <c r="D135" s="78">
        <f t="shared" si="22"/>
        <v>0.39428015724088811</v>
      </c>
      <c r="E135" s="85">
        <v>27143</v>
      </c>
      <c r="F135" s="78">
        <f t="shared" si="23"/>
        <v>0.40692322684137144</v>
      </c>
      <c r="G135" s="79">
        <f t="shared" si="24"/>
        <v>-5.7076356562217746E-2</v>
      </c>
    </row>
    <row r="136" spans="2:7" x14ac:dyDescent="0.25">
      <c r="B136" t="s">
        <v>63</v>
      </c>
      <c r="C136" s="77">
        <v>4311</v>
      </c>
      <c r="D136" s="78">
        <f t="shared" si="22"/>
        <v>5.904751468996973E-2</v>
      </c>
      <c r="E136" s="85">
        <v>3969</v>
      </c>
      <c r="F136" s="78">
        <f t="shared" si="23"/>
        <v>5.9502571098751178E-2</v>
      </c>
      <c r="G136" s="79">
        <f t="shared" si="24"/>
        <v>-7.9331941544885182E-2</v>
      </c>
    </row>
    <row r="137" spans="2:7" x14ac:dyDescent="0.25">
      <c r="B137" t="s">
        <v>14</v>
      </c>
      <c r="C137" s="77">
        <v>1235</v>
      </c>
      <c r="D137" s="78">
        <f t="shared" si="22"/>
        <v>1.6915722719116823E-2</v>
      </c>
      <c r="E137" s="85">
        <v>1216</v>
      </c>
      <c r="F137" s="78">
        <f t="shared" si="23"/>
        <v>1.8230064614784942E-2</v>
      </c>
      <c r="G137" s="79">
        <f t="shared" si="24"/>
        <v>-1.5384615384615385E-2</v>
      </c>
    </row>
    <row r="138" spans="2:7" x14ac:dyDescent="0.25">
      <c r="B138" t="s">
        <v>52</v>
      </c>
      <c r="C138" s="77">
        <v>562</v>
      </c>
      <c r="D138" s="78">
        <f t="shared" si="22"/>
        <v>7.6976811078086262E-3</v>
      </c>
      <c r="E138" s="85">
        <v>482</v>
      </c>
      <c r="F138" s="78">
        <f t="shared" si="23"/>
        <v>7.2260617963210054E-3</v>
      </c>
      <c r="G138" s="79">
        <f t="shared" si="24"/>
        <v>-0.14234875444839859</v>
      </c>
    </row>
    <row r="139" spans="2:7" x14ac:dyDescent="0.25">
      <c r="B139" t="s">
        <v>22</v>
      </c>
      <c r="C139" s="77">
        <v>4066</v>
      </c>
      <c r="D139" s="78">
        <f t="shared" si="22"/>
        <v>5.5691764029092303E-2</v>
      </c>
      <c r="E139" s="85">
        <v>3848</v>
      </c>
      <c r="F139" s="78">
        <f t="shared" si="23"/>
        <v>5.7688559734944453E-2</v>
      </c>
      <c r="G139" s="79">
        <f t="shared" si="24"/>
        <v>-5.3615346778160357E-2</v>
      </c>
    </row>
    <row r="140" spans="2:7" x14ac:dyDescent="0.25">
      <c r="B140" t="s">
        <v>57</v>
      </c>
      <c r="C140" s="77">
        <v>4421</v>
      </c>
      <c r="D140" s="78">
        <f t="shared" si="22"/>
        <v>6.0554178251996327E-2</v>
      </c>
      <c r="E140" s="85">
        <v>3914</v>
      </c>
      <c r="F140" s="78">
        <f t="shared" si="23"/>
        <v>5.8678020478839035E-2</v>
      </c>
      <c r="G140" s="79">
        <f t="shared" si="24"/>
        <v>-0.1146799366659127</v>
      </c>
    </row>
    <row r="141" spans="2:7" x14ac:dyDescent="0.25">
      <c r="B141" t="s">
        <v>87</v>
      </c>
      <c r="C141" s="77">
        <v>938</v>
      </c>
      <c r="D141" s="78">
        <f t="shared" si="22"/>
        <v>1.2847731101645003E-2</v>
      </c>
      <c r="E141" s="85">
        <v>787</v>
      </c>
      <c r="F141" s="78">
        <f t="shared" si="23"/>
        <v>1.1798569779470188E-2</v>
      </c>
      <c r="G141" s="79">
        <f t="shared" si="24"/>
        <v>-0.16098081023454158</v>
      </c>
    </row>
    <row r="142" spans="2:7" ht="15.75" thickBot="1" x14ac:dyDescent="0.3">
      <c r="B142" s="80" t="s">
        <v>54</v>
      </c>
      <c r="C142" s="81">
        <v>489</v>
      </c>
      <c r="D142" s="87">
        <f t="shared" si="22"/>
        <v>6.6978043802818832E-3</v>
      </c>
      <c r="E142" s="86">
        <v>429</v>
      </c>
      <c r="F142" s="88">
        <f t="shared" si="23"/>
        <v>6.4314948353147534E-3</v>
      </c>
      <c r="G142" s="82">
        <f t="shared" si="24"/>
        <v>-0.12269938650306748</v>
      </c>
    </row>
    <row r="143" spans="2:7" ht="15.75" thickBot="1" x14ac:dyDescent="0.3">
      <c r="B143" s="83" t="s">
        <v>172</v>
      </c>
      <c r="C143" s="77">
        <f>SUM(C131:C142)</f>
        <v>73009</v>
      </c>
      <c r="D143" s="78"/>
      <c r="E143" s="86">
        <f>SUM(E131:E142)</f>
        <v>66703</v>
      </c>
      <c r="F143" s="78"/>
      <c r="G143" s="79"/>
    </row>
    <row r="144" spans="2:7" x14ac:dyDescent="0.25">
      <c r="C144" s="77"/>
      <c r="D144" s="78"/>
      <c r="E144" s="77"/>
      <c r="F144" s="78"/>
      <c r="G144" s="79"/>
    </row>
    <row r="145" spans="3:7" x14ac:dyDescent="0.25">
      <c r="C145" s="77"/>
      <c r="D145" s="78"/>
      <c r="E145" s="77"/>
      <c r="F145" s="78"/>
      <c r="G145" s="79"/>
    </row>
    <row r="146" spans="3:7" x14ac:dyDescent="0.25">
      <c r="C146" s="77"/>
      <c r="D146" s="78"/>
      <c r="E146" s="77"/>
      <c r="F146" s="78"/>
      <c r="G146" s="79"/>
    </row>
    <row r="147" spans="3:7" x14ac:dyDescent="0.25">
      <c r="C147" s="77"/>
      <c r="D147" s="78"/>
      <c r="E147" s="77"/>
      <c r="F147" s="78"/>
      <c r="G147" s="79"/>
    </row>
    <row r="148" spans="3:7" x14ac:dyDescent="0.25">
      <c r="C148" s="77"/>
      <c r="D148" s="78"/>
      <c r="E148" s="77"/>
      <c r="F148" s="78"/>
      <c r="G148" s="79"/>
    </row>
  </sheetData>
  <mergeCells count="2">
    <mergeCell ref="D6:I6"/>
    <mergeCell ref="J6:M6"/>
  </mergeCells>
  <conditionalFormatting sqref="B8:C10 B11 B50 B24 B17 B12:C16 B31:C49 B51:C79 B18:C23 B25:C29">
    <cfRule type="cellIs" dxfId="14" priority="13" stopIfTrue="1" operator="equal">
      <formula>"Kvinne"</formula>
    </cfRule>
    <cfRule type="cellIs" dxfId="13" priority="14" stopIfTrue="1" operator="equal">
      <formula>"Mann"</formula>
    </cfRule>
    <cfRule type="cellIs" dxfId="12" priority="15" stopIfTrue="1" operator="equal">
      <formula>"Aktualitet, TV"</formula>
    </cfRule>
  </conditionalFormatting>
  <conditionalFormatting sqref="B91 B80:B85">
    <cfRule type="cellIs" dxfId="11" priority="10" stopIfTrue="1" operator="equal">
      <formula>"Kvinne"</formula>
    </cfRule>
    <cfRule type="cellIs" dxfId="10" priority="11" stopIfTrue="1" operator="equal">
      <formula>"Mann"</formula>
    </cfRule>
    <cfRule type="cellIs" dxfId="9" priority="12" stopIfTrue="1" operator="equal">
      <formula>"Aktualitet, TV"</formula>
    </cfRule>
  </conditionalFormatting>
  <conditionalFormatting sqref="C91">
    <cfRule type="cellIs" dxfId="8" priority="7" stopIfTrue="1" operator="equal">
      <formula>"Kvinne"</formula>
    </cfRule>
    <cfRule type="cellIs" dxfId="7" priority="8" stopIfTrue="1" operator="equal">
      <formula>"Mann"</formula>
    </cfRule>
    <cfRule type="cellIs" dxfId="6" priority="9" stopIfTrue="1" operator="equal">
      <formula>"Aktualitet, TV"</formula>
    </cfRule>
  </conditionalFormatting>
  <conditionalFormatting sqref="B98:B105">
    <cfRule type="cellIs" dxfId="5" priority="4" stopIfTrue="1" operator="equal">
      <formula>"Kvinne"</formula>
    </cfRule>
    <cfRule type="cellIs" dxfId="4" priority="5" stopIfTrue="1" operator="equal">
      <formula>"Mann"</formula>
    </cfRule>
    <cfRule type="cellIs" dxfId="3" priority="6" stopIfTrue="1" operator="equal">
      <formula>"Aktualitet, TV"</formula>
    </cfRule>
  </conditionalFormatting>
  <conditionalFormatting sqref="B111 B112:C114 B115">
    <cfRule type="cellIs" dxfId="2" priority="1" stopIfTrue="1" operator="equal">
      <formula>"Kvinne"</formula>
    </cfRule>
    <cfRule type="cellIs" dxfId="1" priority="2" stopIfTrue="1" operator="equal">
      <formula>"Mann"</formula>
    </cfRule>
    <cfRule type="cellIs" dxfId="0" priority="3" stopIfTrue="1" operator="equal">
      <formula>"Aktualitet, TV"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NHO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Holbæk-Hanssen</dc:creator>
  <cp:lastModifiedBy>Trine Ohrberg-Rolfsrud</cp:lastModifiedBy>
  <dcterms:created xsi:type="dcterms:W3CDTF">2013-02-13T08:27:15Z</dcterms:created>
  <dcterms:modified xsi:type="dcterms:W3CDTF">2013-04-14T20:54:27Z</dcterms:modified>
</cp:coreProperties>
</file>