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4370"/>
  </bookViews>
  <sheets>
    <sheet name="Ark1" sheetId="1" r:id="rId1"/>
  </sheets>
  <calcPr calcId="145621"/>
</workbook>
</file>

<file path=xl/calcChain.xml><?xml version="1.0" encoding="utf-8"?>
<calcChain xmlns="http://schemas.openxmlformats.org/spreadsheetml/2006/main">
  <c r="G139" i="1" l="1"/>
  <c r="F139" i="1"/>
  <c r="D139" i="1"/>
  <c r="G138" i="1"/>
  <c r="F138" i="1"/>
  <c r="D138" i="1"/>
  <c r="G137" i="1"/>
  <c r="F137" i="1"/>
  <c r="D137" i="1"/>
  <c r="G136" i="1"/>
  <c r="F136" i="1"/>
  <c r="D136" i="1"/>
  <c r="G135" i="1"/>
  <c r="F135" i="1"/>
  <c r="D135" i="1"/>
  <c r="G134" i="1"/>
  <c r="F134" i="1"/>
  <c r="D134" i="1"/>
  <c r="G133" i="1"/>
  <c r="F133" i="1"/>
  <c r="D133" i="1"/>
  <c r="G132" i="1"/>
  <c r="F132" i="1"/>
  <c r="D132" i="1"/>
  <c r="G131" i="1"/>
  <c r="F131" i="1"/>
  <c r="D131" i="1"/>
  <c r="G130" i="1"/>
  <c r="F130" i="1"/>
  <c r="D130" i="1"/>
  <c r="G129" i="1"/>
  <c r="F129" i="1"/>
  <c r="D129" i="1"/>
  <c r="G128" i="1"/>
  <c r="F128" i="1"/>
  <c r="D128" i="1"/>
  <c r="G127" i="1"/>
  <c r="F127" i="1"/>
  <c r="D127" i="1"/>
  <c r="G126" i="1"/>
  <c r="F126" i="1"/>
  <c r="D126" i="1"/>
  <c r="D112" i="1"/>
  <c r="F110" i="1"/>
  <c r="K109" i="1"/>
  <c r="J109" i="1"/>
  <c r="L109" i="1" s="1"/>
  <c r="M109" i="1" s="1"/>
  <c r="I109" i="1"/>
  <c r="H109" i="1"/>
  <c r="K108" i="1"/>
  <c r="J108" i="1"/>
  <c r="L108" i="1" s="1"/>
  <c r="M108" i="1" s="1"/>
  <c r="H108" i="1"/>
  <c r="I108" i="1" s="1"/>
  <c r="L107" i="1"/>
  <c r="M107" i="1" s="1"/>
  <c r="K107" i="1"/>
  <c r="J107" i="1"/>
  <c r="H107" i="1"/>
  <c r="I107" i="1" s="1"/>
  <c r="L106" i="1"/>
  <c r="M106" i="1" s="1"/>
  <c r="K106" i="1"/>
  <c r="J106" i="1"/>
  <c r="H106" i="1"/>
  <c r="I106" i="1" s="1"/>
  <c r="K105" i="1"/>
  <c r="J105" i="1"/>
  <c r="L105" i="1" s="1"/>
  <c r="M105" i="1" s="1"/>
  <c r="I105" i="1"/>
  <c r="H105" i="1"/>
  <c r="K104" i="1"/>
  <c r="J104" i="1"/>
  <c r="L104" i="1" s="1"/>
  <c r="M104" i="1" s="1"/>
  <c r="H104" i="1"/>
  <c r="I104" i="1" s="1"/>
  <c r="L103" i="1"/>
  <c r="M103" i="1" s="1"/>
  <c r="K103" i="1"/>
  <c r="J103" i="1"/>
  <c r="H103" i="1"/>
  <c r="I103" i="1" s="1"/>
  <c r="L102" i="1"/>
  <c r="M102" i="1" s="1"/>
  <c r="K102" i="1"/>
  <c r="J102" i="1"/>
  <c r="H102" i="1"/>
  <c r="I102" i="1" s="1"/>
  <c r="K101" i="1"/>
  <c r="J101" i="1"/>
  <c r="L101" i="1" s="1"/>
  <c r="M101" i="1" s="1"/>
  <c r="I101" i="1"/>
  <c r="H101" i="1"/>
  <c r="K100" i="1"/>
  <c r="J100" i="1"/>
  <c r="L100" i="1" s="1"/>
  <c r="M100" i="1" s="1"/>
  <c r="H100" i="1"/>
  <c r="I100" i="1" s="1"/>
  <c r="L99" i="1"/>
  <c r="M99" i="1" s="1"/>
  <c r="K99" i="1"/>
  <c r="J99" i="1"/>
  <c r="H99" i="1"/>
  <c r="I99" i="1" s="1"/>
  <c r="L98" i="1"/>
  <c r="M98" i="1" s="1"/>
  <c r="K98" i="1"/>
  <c r="J98" i="1"/>
  <c r="H98" i="1"/>
  <c r="I98" i="1" s="1"/>
  <c r="K97" i="1"/>
  <c r="J97" i="1"/>
  <c r="L97" i="1" s="1"/>
  <c r="M97" i="1" s="1"/>
  <c r="I97" i="1"/>
  <c r="H97" i="1"/>
  <c r="K96" i="1"/>
  <c r="K110" i="1" s="1"/>
  <c r="J96" i="1"/>
  <c r="L96" i="1" s="1"/>
  <c r="M96" i="1" s="1"/>
  <c r="H96" i="1"/>
  <c r="I96" i="1" s="1"/>
  <c r="L95" i="1"/>
  <c r="K95" i="1"/>
  <c r="J95" i="1"/>
  <c r="H95" i="1"/>
  <c r="H110" i="1" s="1"/>
  <c r="K94" i="1"/>
  <c r="J94" i="1"/>
  <c r="D92" i="1"/>
  <c r="D90" i="1"/>
  <c r="L89" i="1"/>
  <c r="J89" i="1"/>
  <c r="H89" i="1"/>
  <c r="L88" i="1"/>
  <c r="J88" i="1"/>
  <c r="H88" i="1"/>
  <c r="L87" i="1"/>
  <c r="J87" i="1"/>
  <c r="H87" i="1"/>
  <c r="L86" i="1"/>
  <c r="L90" i="1" s="1"/>
  <c r="J86" i="1"/>
  <c r="H86" i="1"/>
  <c r="F83" i="1"/>
  <c r="F92" i="1" s="1"/>
  <c r="F112" i="1" s="1"/>
  <c r="D83" i="1"/>
  <c r="L82" i="1"/>
  <c r="M82" i="1" s="1"/>
  <c r="K82" i="1"/>
  <c r="J82" i="1"/>
  <c r="H82" i="1"/>
  <c r="I82" i="1" s="1"/>
  <c r="L81" i="1"/>
  <c r="M81" i="1" s="1"/>
  <c r="K81" i="1"/>
  <c r="J81" i="1"/>
  <c r="H81" i="1"/>
  <c r="I81" i="1" s="1"/>
  <c r="K80" i="1"/>
  <c r="J80" i="1"/>
  <c r="L80" i="1" s="1"/>
  <c r="M80" i="1" s="1"/>
  <c r="I80" i="1"/>
  <c r="H80" i="1"/>
  <c r="K79" i="1"/>
  <c r="J79" i="1"/>
  <c r="L79" i="1" s="1"/>
  <c r="M79" i="1" s="1"/>
  <c r="H79" i="1"/>
  <c r="I79" i="1" s="1"/>
  <c r="L78" i="1"/>
  <c r="M78" i="1" s="1"/>
  <c r="K78" i="1"/>
  <c r="J78" i="1"/>
  <c r="H78" i="1"/>
  <c r="I78" i="1" s="1"/>
  <c r="L77" i="1"/>
  <c r="M77" i="1" s="1"/>
  <c r="K77" i="1"/>
  <c r="J77" i="1"/>
  <c r="H77" i="1"/>
  <c r="I77" i="1" s="1"/>
  <c r="K76" i="1"/>
  <c r="J76" i="1"/>
  <c r="L76" i="1" s="1"/>
  <c r="M76" i="1" s="1"/>
  <c r="I76" i="1"/>
  <c r="H76" i="1"/>
  <c r="K75" i="1"/>
  <c r="J75" i="1"/>
  <c r="L75" i="1" s="1"/>
  <c r="M75" i="1" s="1"/>
  <c r="H75" i="1"/>
  <c r="I75" i="1" s="1"/>
  <c r="L74" i="1"/>
  <c r="M74" i="1" s="1"/>
  <c r="K74" i="1"/>
  <c r="J74" i="1"/>
  <c r="H74" i="1"/>
  <c r="I74" i="1" s="1"/>
  <c r="L73" i="1"/>
  <c r="M73" i="1" s="1"/>
  <c r="K73" i="1"/>
  <c r="J73" i="1"/>
  <c r="H73" i="1"/>
  <c r="I73" i="1" s="1"/>
  <c r="K72" i="1"/>
  <c r="J72" i="1"/>
  <c r="L72" i="1" s="1"/>
  <c r="M72" i="1" s="1"/>
  <c r="I72" i="1"/>
  <c r="H72" i="1"/>
  <c r="K71" i="1"/>
  <c r="J71" i="1"/>
  <c r="L71" i="1" s="1"/>
  <c r="M71" i="1" s="1"/>
  <c r="H71" i="1"/>
  <c r="I71" i="1" s="1"/>
  <c r="L70" i="1"/>
  <c r="M70" i="1" s="1"/>
  <c r="K70" i="1"/>
  <c r="J70" i="1"/>
  <c r="H70" i="1"/>
  <c r="I70" i="1" s="1"/>
  <c r="L69" i="1"/>
  <c r="M69" i="1" s="1"/>
  <c r="K69" i="1"/>
  <c r="J69" i="1"/>
  <c r="H69" i="1"/>
  <c r="I69" i="1" s="1"/>
  <c r="K68" i="1"/>
  <c r="J68" i="1"/>
  <c r="L68" i="1" s="1"/>
  <c r="M68" i="1" s="1"/>
  <c r="I68" i="1"/>
  <c r="H68" i="1"/>
  <c r="K67" i="1"/>
  <c r="J67" i="1"/>
  <c r="L67" i="1" s="1"/>
  <c r="M67" i="1" s="1"/>
  <c r="H67" i="1"/>
  <c r="I67" i="1" s="1"/>
  <c r="L66" i="1"/>
  <c r="M66" i="1" s="1"/>
  <c r="K66" i="1"/>
  <c r="J66" i="1"/>
  <c r="H66" i="1"/>
  <c r="I66" i="1" s="1"/>
  <c r="L65" i="1"/>
  <c r="M65" i="1" s="1"/>
  <c r="K65" i="1"/>
  <c r="J65" i="1"/>
  <c r="H65" i="1"/>
  <c r="I65" i="1" s="1"/>
  <c r="K64" i="1"/>
  <c r="J64" i="1"/>
  <c r="L64" i="1" s="1"/>
  <c r="M64" i="1" s="1"/>
  <c r="I64" i="1"/>
  <c r="H64" i="1"/>
  <c r="K63" i="1"/>
  <c r="J63" i="1"/>
  <c r="L63" i="1" s="1"/>
  <c r="M63" i="1" s="1"/>
  <c r="H63" i="1"/>
  <c r="I63" i="1" s="1"/>
  <c r="L62" i="1"/>
  <c r="M62" i="1" s="1"/>
  <c r="K62" i="1"/>
  <c r="J62" i="1"/>
  <c r="H62" i="1"/>
  <c r="I62" i="1" s="1"/>
  <c r="L61" i="1"/>
  <c r="M61" i="1" s="1"/>
  <c r="K61" i="1"/>
  <c r="J61" i="1"/>
  <c r="H61" i="1"/>
  <c r="I61" i="1" s="1"/>
  <c r="K60" i="1"/>
  <c r="J60" i="1"/>
  <c r="L60" i="1" s="1"/>
  <c r="M60" i="1" s="1"/>
  <c r="I60" i="1"/>
  <c r="H60" i="1"/>
  <c r="K59" i="1"/>
  <c r="J59" i="1"/>
  <c r="L59" i="1" s="1"/>
  <c r="M59" i="1" s="1"/>
  <c r="H59" i="1"/>
  <c r="I59" i="1" s="1"/>
  <c r="L58" i="1"/>
  <c r="M58" i="1" s="1"/>
  <c r="K58" i="1"/>
  <c r="J58" i="1"/>
  <c r="H58" i="1"/>
  <c r="I58" i="1" s="1"/>
  <c r="L57" i="1"/>
  <c r="M57" i="1" s="1"/>
  <c r="K57" i="1"/>
  <c r="J57" i="1"/>
  <c r="H57" i="1"/>
  <c r="I57" i="1" s="1"/>
  <c r="K56" i="1"/>
  <c r="J56" i="1"/>
  <c r="L56" i="1" s="1"/>
  <c r="M56" i="1" s="1"/>
  <c r="I56" i="1"/>
  <c r="H56" i="1"/>
  <c r="K55" i="1"/>
  <c r="J55" i="1"/>
  <c r="L55" i="1" s="1"/>
  <c r="M55" i="1" s="1"/>
  <c r="H55" i="1"/>
  <c r="I55" i="1" s="1"/>
  <c r="L54" i="1"/>
  <c r="M54" i="1" s="1"/>
  <c r="K54" i="1"/>
  <c r="J54" i="1"/>
  <c r="H54" i="1"/>
  <c r="I54" i="1" s="1"/>
  <c r="L53" i="1"/>
  <c r="M53" i="1" s="1"/>
  <c r="K53" i="1"/>
  <c r="J53" i="1"/>
  <c r="H53" i="1"/>
  <c r="I53" i="1" s="1"/>
  <c r="K52" i="1"/>
  <c r="J52" i="1"/>
  <c r="L52" i="1" s="1"/>
  <c r="M52" i="1" s="1"/>
  <c r="I52" i="1"/>
  <c r="H52" i="1"/>
  <c r="K51" i="1"/>
  <c r="J51" i="1"/>
  <c r="L51" i="1" s="1"/>
  <c r="M51" i="1" s="1"/>
  <c r="H51" i="1"/>
  <c r="I51" i="1" s="1"/>
  <c r="L50" i="1"/>
  <c r="M50" i="1" s="1"/>
  <c r="K50" i="1"/>
  <c r="J50" i="1"/>
  <c r="H50" i="1"/>
  <c r="I50" i="1" s="1"/>
  <c r="L49" i="1"/>
  <c r="M49" i="1" s="1"/>
  <c r="K49" i="1"/>
  <c r="J49" i="1"/>
  <c r="H49" i="1"/>
  <c r="I49" i="1" s="1"/>
  <c r="K48" i="1"/>
  <c r="J48" i="1"/>
  <c r="L48" i="1" s="1"/>
  <c r="M48" i="1" s="1"/>
  <c r="I48" i="1"/>
  <c r="H48" i="1"/>
  <c r="K47" i="1"/>
  <c r="J47" i="1"/>
  <c r="L47" i="1" s="1"/>
  <c r="M47" i="1" s="1"/>
  <c r="H47" i="1"/>
  <c r="I47" i="1" s="1"/>
  <c r="L46" i="1"/>
  <c r="M46" i="1" s="1"/>
  <c r="K46" i="1"/>
  <c r="J46" i="1"/>
  <c r="H46" i="1"/>
  <c r="I46" i="1" s="1"/>
  <c r="L45" i="1"/>
  <c r="M45" i="1" s="1"/>
  <c r="K45" i="1"/>
  <c r="J45" i="1"/>
  <c r="H45" i="1"/>
  <c r="I45" i="1" s="1"/>
  <c r="K44" i="1"/>
  <c r="J44" i="1"/>
  <c r="L44" i="1" s="1"/>
  <c r="M44" i="1" s="1"/>
  <c r="I44" i="1"/>
  <c r="H44" i="1"/>
  <c r="K43" i="1"/>
  <c r="J43" i="1"/>
  <c r="L43" i="1" s="1"/>
  <c r="M43" i="1" s="1"/>
  <c r="H43" i="1"/>
  <c r="I43" i="1" s="1"/>
  <c r="L42" i="1"/>
  <c r="M42" i="1" s="1"/>
  <c r="K42" i="1"/>
  <c r="J42" i="1"/>
  <c r="H42" i="1"/>
  <c r="I42" i="1" s="1"/>
  <c r="L41" i="1"/>
  <c r="M41" i="1" s="1"/>
  <c r="K41" i="1"/>
  <c r="J41" i="1"/>
  <c r="H41" i="1"/>
  <c r="I41" i="1" s="1"/>
  <c r="K40" i="1"/>
  <c r="J40" i="1"/>
  <c r="L40" i="1" s="1"/>
  <c r="M40" i="1" s="1"/>
  <c r="I40" i="1"/>
  <c r="H40" i="1"/>
  <c r="K39" i="1"/>
  <c r="J39" i="1"/>
  <c r="L39" i="1" s="1"/>
  <c r="M39" i="1" s="1"/>
  <c r="H39" i="1"/>
  <c r="I39" i="1" s="1"/>
  <c r="L38" i="1"/>
  <c r="M38" i="1" s="1"/>
  <c r="K38" i="1"/>
  <c r="J38" i="1"/>
  <c r="H38" i="1"/>
  <c r="I38" i="1" s="1"/>
  <c r="L37" i="1"/>
  <c r="M37" i="1" s="1"/>
  <c r="K37" i="1"/>
  <c r="J37" i="1"/>
  <c r="H37" i="1"/>
  <c r="I37" i="1" s="1"/>
  <c r="K36" i="1"/>
  <c r="J36" i="1"/>
  <c r="L36" i="1" s="1"/>
  <c r="M36" i="1" s="1"/>
  <c r="I36" i="1"/>
  <c r="H36" i="1"/>
  <c r="K35" i="1"/>
  <c r="J35" i="1"/>
  <c r="L35" i="1" s="1"/>
  <c r="M35" i="1" s="1"/>
  <c r="H35" i="1"/>
  <c r="I35" i="1" s="1"/>
  <c r="L34" i="1"/>
  <c r="M34" i="1" s="1"/>
  <c r="K34" i="1"/>
  <c r="J34" i="1"/>
  <c r="H34" i="1"/>
  <c r="I34" i="1" s="1"/>
  <c r="L33" i="1"/>
  <c r="M33" i="1" s="1"/>
  <c r="K33" i="1"/>
  <c r="J33" i="1"/>
  <c r="H33" i="1"/>
  <c r="I33" i="1" s="1"/>
  <c r="K32" i="1"/>
  <c r="J32" i="1"/>
  <c r="L32" i="1" s="1"/>
  <c r="M32" i="1" s="1"/>
  <c r="I32" i="1"/>
  <c r="H32" i="1"/>
  <c r="K31" i="1"/>
  <c r="J31" i="1"/>
  <c r="L31" i="1" s="1"/>
  <c r="M31" i="1" s="1"/>
  <c r="H31" i="1"/>
  <c r="I31" i="1" s="1"/>
  <c r="L30" i="1"/>
  <c r="M30" i="1" s="1"/>
  <c r="K30" i="1"/>
  <c r="J30" i="1"/>
  <c r="H30" i="1"/>
  <c r="I30" i="1" s="1"/>
  <c r="L29" i="1"/>
  <c r="M29" i="1" s="1"/>
  <c r="K29" i="1"/>
  <c r="J29" i="1"/>
  <c r="H29" i="1"/>
  <c r="I29" i="1" s="1"/>
  <c r="K28" i="1"/>
  <c r="J28" i="1"/>
  <c r="L28" i="1" s="1"/>
  <c r="M28" i="1" s="1"/>
  <c r="I28" i="1"/>
  <c r="H28" i="1"/>
  <c r="K27" i="1"/>
  <c r="J27" i="1"/>
  <c r="L27" i="1" s="1"/>
  <c r="M27" i="1" s="1"/>
  <c r="H27" i="1"/>
  <c r="I27" i="1" s="1"/>
  <c r="L26" i="1"/>
  <c r="M26" i="1" s="1"/>
  <c r="K26" i="1"/>
  <c r="J26" i="1"/>
  <c r="H26" i="1"/>
  <c r="I26" i="1" s="1"/>
  <c r="L25" i="1"/>
  <c r="M25" i="1" s="1"/>
  <c r="K25" i="1"/>
  <c r="J25" i="1"/>
  <c r="H25" i="1"/>
  <c r="I25" i="1" s="1"/>
  <c r="K24" i="1"/>
  <c r="J24" i="1"/>
  <c r="L24" i="1" s="1"/>
  <c r="M24" i="1" s="1"/>
  <c r="I24" i="1"/>
  <c r="H24" i="1"/>
  <c r="K23" i="1"/>
  <c r="J23" i="1"/>
  <c r="L23" i="1" s="1"/>
  <c r="M23" i="1" s="1"/>
  <c r="H23" i="1"/>
  <c r="I23" i="1" s="1"/>
  <c r="L22" i="1"/>
  <c r="M22" i="1" s="1"/>
  <c r="K22" i="1"/>
  <c r="J22" i="1"/>
  <c r="H22" i="1"/>
  <c r="I22" i="1" s="1"/>
  <c r="L21" i="1"/>
  <c r="M21" i="1" s="1"/>
  <c r="K21" i="1"/>
  <c r="J21" i="1"/>
  <c r="H21" i="1"/>
  <c r="I21" i="1" s="1"/>
  <c r="K20" i="1"/>
  <c r="J20" i="1"/>
  <c r="L20" i="1" s="1"/>
  <c r="M20" i="1" s="1"/>
  <c r="I20" i="1"/>
  <c r="H20" i="1"/>
  <c r="K19" i="1"/>
  <c r="J19" i="1"/>
  <c r="L19" i="1" s="1"/>
  <c r="M19" i="1" s="1"/>
  <c r="H19" i="1"/>
  <c r="I19" i="1" s="1"/>
  <c r="K18" i="1"/>
  <c r="L18" i="1" s="1"/>
  <c r="M18" i="1" s="1"/>
  <c r="J18" i="1"/>
  <c r="H18" i="1"/>
  <c r="I18" i="1" s="1"/>
  <c r="K17" i="1"/>
  <c r="J17" i="1"/>
  <c r="L17" i="1" s="1"/>
  <c r="M17" i="1" s="1"/>
  <c r="I17" i="1"/>
  <c r="H17" i="1"/>
  <c r="K16" i="1"/>
  <c r="L16" i="1" s="1"/>
  <c r="M16" i="1" s="1"/>
  <c r="J16" i="1"/>
  <c r="H16" i="1"/>
  <c r="I16" i="1" s="1"/>
  <c r="K15" i="1"/>
  <c r="J15" i="1"/>
  <c r="L15" i="1" s="1"/>
  <c r="M15" i="1" s="1"/>
  <c r="I15" i="1"/>
  <c r="H15" i="1"/>
  <c r="K14" i="1"/>
  <c r="L14" i="1" s="1"/>
  <c r="M14" i="1" s="1"/>
  <c r="J14" i="1"/>
  <c r="H14" i="1"/>
  <c r="I14" i="1" s="1"/>
  <c r="K13" i="1"/>
  <c r="J13" i="1"/>
  <c r="L13" i="1" s="1"/>
  <c r="M13" i="1" s="1"/>
  <c r="I13" i="1"/>
  <c r="H13" i="1"/>
  <c r="K12" i="1"/>
  <c r="L12" i="1" s="1"/>
  <c r="M12" i="1" s="1"/>
  <c r="J12" i="1"/>
  <c r="H12" i="1"/>
  <c r="I12" i="1" s="1"/>
  <c r="K11" i="1"/>
  <c r="J11" i="1"/>
  <c r="L11" i="1" s="1"/>
  <c r="M11" i="1" s="1"/>
  <c r="I11" i="1"/>
  <c r="H11" i="1"/>
  <c r="K10" i="1"/>
  <c r="L10" i="1" s="1"/>
  <c r="M10" i="1" s="1"/>
  <c r="J10" i="1"/>
  <c r="H10" i="1"/>
  <c r="I10" i="1" s="1"/>
  <c r="K9" i="1"/>
  <c r="J9" i="1"/>
  <c r="L9" i="1" s="1"/>
  <c r="M9" i="1" s="1"/>
  <c r="I9" i="1"/>
  <c r="H9" i="1"/>
  <c r="K8" i="1"/>
  <c r="J8" i="1"/>
  <c r="H8" i="1"/>
  <c r="I8" i="1" s="1"/>
  <c r="H92" i="1" l="1"/>
  <c r="I92" i="1" s="1"/>
  <c r="J90" i="1"/>
  <c r="J83" i="1"/>
  <c r="J92" i="1" s="1"/>
  <c r="H112" i="1"/>
  <c r="I112" i="1" s="1"/>
  <c r="K83" i="1"/>
  <c r="K92" i="1" s="1"/>
  <c r="K112" i="1" s="1"/>
  <c r="L8" i="1"/>
  <c r="L110" i="1"/>
  <c r="H83" i="1"/>
  <c r="I83" i="1" s="1"/>
  <c r="H90" i="1"/>
  <c r="I95" i="1"/>
  <c r="M95" i="1"/>
  <c r="J112" i="1" l="1"/>
  <c r="L112" i="1" s="1"/>
  <c r="M112" i="1" s="1"/>
  <c r="L92" i="1"/>
  <c r="M92" i="1" s="1"/>
  <c r="M8" i="1"/>
  <c r="L83" i="1"/>
  <c r="M83" i="1" s="1"/>
</calcChain>
</file>

<file path=xl/sharedStrings.xml><?xml version="1.0" encoding="utf-8"?>
<sst xmlns="http://schemas.openxmlformats.org/spreadsheetml/2006/main" count="367" uniqueCount="169">
  <si>
    <t>MAGASIN OG UKEBLADER. OPPLAGSTALL HELÅR 2013 OG 2014</t>
  </si>
  <si>
    <t>Opplag pr. utgivelse</t>
  </si>
  <si>
    <t>Totalkonsum (opplag * frekvens)</t>
  </si>
  <si>
    <t>Tittel</t>
  </si>
  <si>
    <t>Type</t>
  </si>
  <si>
    <t>Utgiver</t>
  </si>
  <si>
    <t xml:space="preserve">  Frekvens</t>
  </si>
  <si>
    <t>Endring pr utg</t>
  </si>
  <si>
    <t>% pr utg</t>
  </si>
  <si>
    <t>2014</t>
  </si>
  <si>
    <t>2013</t>
  </si>
  <si>
    <t>Endring tot</t>
  </si>
  <si>
    <t>% tot</t>
  </si>
  <si>
    <t>Hjemmet</t>
  </si>
  <si>
    <t>Voksen kvinne</t>
  </si>
  <si>
    <t>EP</t>
  </si>
  <si>
    <t>Se og Hør tirsdag</t>
  </si>
  <si>
    <t>Aktualitet, TV</t>
  </si>
  <si>
    <t>AM</t>
  </si>
  <si>
    <t>Familien</t>
  </si>
  <si>
    <t>Vi over 60</t>
  </si>
  <si>
    <t>Grieg</t>
  </si>
  <si>
    <t>Norsk Ukeblad</t>
  </si>
  <si>
    <t>Her og Nå</t>
  </si>
  <si>
    <t>Vi Menn</t>
  </si>
  <si>
    <t>Mann</t>
  </si>
  <si>
    <t>Se og Hør weekend</t>
  </si>
  <si>
    <t>Allers</t>
  </si>
  <si>
    <t>Pondus</t>
  </si>
  <si>
    <t>Ung, tegneserie</t>
  </si>
  <si>
    <t>EK</t>
  </si>
  <si>
    <t>Illustrert vitenskap</t>
  </si>
  <si>
    <t>Sport, reise, vitenskap</t>
  </si>
  <si>
    <t>BPI</t>
  </si>
  <si>
    <t>Tara</t>
  </si>
  <si>
    <t>Kvinne</t>
  </si>
  <si>
    <t>Hytteliv</t>
  </si>
  <si>
    <t>Bolig, interiør</t>
  </si>
  <si>
    <t>Donald Duck &amp; Co.</t>
  </si>
  <si>
    <t>Bonytt</t>
  </si>
  <si>
    <t>Rom 123</t>
  </si>
  <si>
    <t>Kamille</t>
  </si>
  <si>
    <t>KK</t>
  </si>
  <si>
    <t>Vakre Hjem og Interiør</t>
  </si>
  <si>
    <t>Costume</t>
  </si>
  <si>
    <t>Boligpluss</t>
  </si>
  <si>
    <t>Dine Penger</t>
  </si>
  <si>
    <t>Innsikt, økonomi</t>
  </si>
  <si>
    <t>DP</t>
  </si>
  <si>
    <t>Foreldre &amp; Barn</t>
  </si>
  <si>
    <t>Foreldre</t>
  </si>
  <si>
    <t>Elle</t>
  </si>
  <si>
    <t>Bil</t>
  </si>
  <si>
    <t>Bil, båt</t>
  </si>
  <si>
    <t>BIL</t>
  </si>
  <si>
    <t>Villmarksliv</t>
  </si>
  <si>
    <t>Jakt, friluft</t>
  </si>
  <si>
    <t>Det Nye</t>
  </si>
  <si>
    <t>KK Living</t>
  </si>
  <si>
    <t>Lev landlig</t>
  </si>
  <si>
    <t>Henne</t>
  </si>
  <si>
    <t>Det Nye Spesial/Shape Up</t>
  </si>
  <si>
    <t>Helse, livsstil, sunnhet</t>
  </si>
  <si>
    <t>Autofil</t>
  </si>
  <si>
    <t>Bo Bedre</t>
  </si>
  <si>
    <t>Illustrert vitenskap Historie</t>
  </si>
  <si>
    <t>I form</t>
  </si>
  <si>
    <t>På TV</t>
  </si>
  <si>
    <t>Boligdrøm</t>
  </si>
  <si>
    <t>Topp</t>
  </si>
  <si>
    <t>Stella</t>
  </si>
  <si>
    <t>Tara Smak</t>
  </si>
  <si>
    <t xml:space="preserve">Mat  </t>
  </si>
  <si>
    <t>Stylemag</t>
  </si>
  <si>
    <t>Båtmagasinet</t>
  </si>
  <si>
    <t>Jeger, Hund &amp; Våpen</t>
  </si>
  <si>
    <t>Gjør det selv</t>
  </si>
  <si>
    <t>Kunst</t>
  </si>
  <si>
    <t>Jakt</t>
  </si>
  <si>
    <t>Maison Interiør</t>
  </si>
  <si>
    <t>Maison Mat og Vin</t>
  </si>
  <si>
    <t>Alt om Fiske</t>
  </si>
  <si>
    <t>Tara Frisk</t>
  </si>
  <si>
    <t>TVGuiden</t>
  </si>
  <si>
    <t>PRB</t>
  </si>
  <si>
    <t>Norsk Motorveteran</t>
  </si>
  <si>
    <t>Julia</t>
  </si>
  <si>
    <t xml:space="preserve">Computeworld </t>
  </si>
  <si>
    <t>PC, lyd, bilde</t>
  </si>
  <si>
    <t>IDG</t>
  </si>
  <si>
    <t>Hjemme-PC</t>
  </si>
  <si>
    <t>Hagen for alle</t>
  </si>
  <si>
    <t>National Geographic</t>
  </si>
  <si>
    <t>Vagabond</t>
  </si>
  <si>
    <t>VF</t>
  </si>
  <si>
    <t>Reiselyst</t>
  </si>
  <si>
    <t>ZT</t>
  </si>
  <si>
    <t>Fri Flyt</t>
  </si>
  <si>
    <t>FF</t>
  </si>
  <si>
    <t>Aktiv Trening</t>
  </si>
  <si>
    <t>Ute</t>
  </si>
  <si>
    <t>Alt om historie og vitenskap</t>
  </si>
  <si>
    <t>Terrengsykkel</t>
  </si>
  <si>
    <t>Skisport</t>
  </si>
  <si>
    <t>SPM</t>
  </si>
  <si>
    <t>Komputer for alle</t>
  </si>
  <si>
    <t>Runners World</t>
  </si>
  <si>
    <t>Digital Foto</t>
  </si>
  <si>
    <t>Design Interiør</t>
  </si>
  <si>
    <t>Landevei</t>
  </si>
  <si>
    <t>Klatring</t>
  </si>
  <si>
    <t>Racing</t>
  </si>
  <si>
    <t>Veivalg</t>
  </si>
  <si>
    <t>Friidrett</t>
  </si>
  <si>
    <t>SUM EKSISTERENDE</t>
  </si>
  <si>
    <t>TOTALT</t>
  </si>
  <si>
    <t>NYE TITLER I 2014:</t>
  </si>
  <si>
    <t>Endring</t>
  </si>
  <si>
    <t>%</t>
  </si>
  <si>
    <t>Kamille puls</t>
  </si>
  <si>
    <t>KK Stil</t>
  </si>
  <si>
    <t>Aftenposten Historie</t>
  </si>
  <si>
    <t>AF</t>
  </si>
  <si>
    <t>Aftenposten Innsikt</t>
  </si>
  <si>
    <t>SUM NYE TITLER</t>
  </si>
  <si>
    <t>SUM EKSISTERENDE + NYE</t>
  </si>
  <si>
    <t>UTGÅTTE TITLER I 2014</t>
  </si>
  <si>
    <t>Bedre Helse</t>
  </si>
  <si>
    <t>Auto Motor Sport</t>
  </si>
  <si>
    <t>Elle Decoration</t>
  </si>
  <si>
    <t>Allers Spesial</t>
  </si>
  <si>
    <t>Lev Bra</t>
  </si>
  <si>
    <t>Topp Posterblad</t>
  </si>
  <si>
    <t>FHM</t>
  </si>
  <si>
    <t>Woman</t>
  </si>
  <si>
    <t>Playboard</t>
  </si>
  <si>
    <t>Kamille Mor og Barn</t>
  </si>
  <si>
    <t>Vi Menn båt</t>
  </si>
  <si>
    <t>Idrett og Anlegg</t>
  </si>
  <si>
    <t>Birkebeiner'n</t>
  </si>
  <si>
    <t>Bobil &amp; Caravan</t>
  </si>
  <si>
    <t>Norsk Golf</t>
  </si>
  <si>
    <t>SUM UTGÅTTE TITLER</t>
  </si>
  <si>
    <t>SUM EKSISTERENDE + NYE + UTGÅTTE</t>
  </si>
  <si>
    <t>Aller Media</t>
  </si>
  <si>
    <t xml:space="preserve"> Fri Flyt</t>
  </si>
  <si>
    <t>Aftenposten</t>
  </si>
  <si>
    <t>GRIEG</t>
  </si>
  <si>
    <t>Grieg Media</t>
  </si>
  <si>
    <t xml:space="preserve">BIL     </t>
  </si>
  <si>
    <t>Bilforlaget</t>
  </si>
  <si>
    <t>Programbladet</t>
  </si>
  <si>
    <t xml:space="preserve">Bonnier </t>
  </si>
  <si>
    <t xml:space="preserve"> Sport Media</t>
  </si>
  <si>
    <t>Vagabond Forlag</t>
  </si>
  <si>
    <t>Egmont Publishing</t>
  </si>
  <si>
    <t>Zine Travel</t>
  </si>
  <si>
    <t>ESF</t>
  </si>
  <si>
    <t>Egmont Kid</t>
  </si>
  <si>
    <t>Opplagstall pr. kategori (totalkonsum) (i hele tusen)</t>
  </si>
  <si>
    <t>Opplag 2014</t>
  </si>
  <si>
    <t>Andel 2014</t>
  </si>
  <si>
    <t>Opplag 2013</t>
  </si>
  <si>
    <t>Andel 2013</t>
  </si>
  <si>
    <t>Utvikling</t>
  </si>
  <si>
    <t>Mat</t>
  </si>
  <si>
    <t>PC, lyd og bilde</t>
  </si>
  <si>
    <t>Ung, Tegneserier</t>
  </si>
  <si>
    <t>Frekvens var byttet om i opprinnelig fil fra MBL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</si>
</sst>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5" formatCode="_(* #,##0_);_(* \(#,##0\);_(* &quot;-&quot;??_);_(@_)"/>
    <numFmt numFmtId="166" formatCode="#,##0.0"/>
    <numFmt numFmtId="167" formatCode="0.0\ 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3">
    <xf numFmtId="0" fontId="0" fillId="0" borderId="0" xfId="0"/>
    <xf numFmtId="43" fontId="4" fillId="0" borderId="0" xfId="1" applyFont="1" applyAlignment="1">
      <alignment horizontal="left"/>
    </xf>
    <xf numFmtId="43" fontId="3" fillId="0" borderId="0" xfId="1" applyFont="1"/>
    <xf numFmtId="165" fontId="3" fillId="0" borderId="0" xfId="1" applyNumberFormat="1" applyFont="1"/>
    <xf numFmtId="3" fontId="3" fillId="0" borderId="0" xfId="1" applyNumberFormat="1" applyFont="1"/>
    <xf numFmtId="166" fontId="3" fillId="0" borderId="0" xfId="1" applyNumberFormat="1" applyFont="1"/>
    <xf numFmtId="0" fontId="3" fillId="0" borderId="0" xfId="0" applyFont="1"/>
    <xf numFmtId="43" fontId="5" fillId="0" borderId="0" xfId="1" applyFont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3" fillId="0" borderId="2" xfId="1" applyNumberFormat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  <xf numFmtId="165" fontId="5" fillId="0" borderId="2" xfId="1" applyNumberFormat="1" applyFont="1" applyBorder="1" applyAlignment="1">
      <alignment horizontal="center"/>
    </xf>
    <xf numFmtId="43" fontId="5" fillId="2" borderId="4" xfId="1" applyFont="1" applyFill="1" applyBorder="1"/>
    <xf numFmtId="165" fontId="5" fillId="2" borderId="5" xfId="1" applyNumberFormat="1" applyFont="1" applyFill="1" applyBorder="1"/>
    <xf numFmtId="1" fontId="5" fillId="2" borderId="6" xfId="1" applyNumberFormat="1" applyFont="1" applyFill="1" applyBorder="1" applyAlignment="1">
      <alignment horizontal="center"/>
    </xf>
    <xf numFmtId="165" fontId="5" fillId="2" borderId="7" xfId="1" applyNumberFormat="1" applyFont="1" applyFill="1" applyBorder="1" applyAlignment="1">
      <alignment horizontal="center"/>
    </xf>
    <xf numFmtId="1" fontId="5" fillId="2" borderId="8" xfId="1" applyNumberFormat="1" applyFont="1" applyFill="1" applyBorder="1" applyAlignment="1">
      <alignment horizontal="center"/>
    </xf>
    <xf numFmtId="165" fontId="5" fillId="2" borderId="8" xfId="1" applyNumberFormat="1" applyFont="1" applyFill="1" applyBorder="1" applyAlignment="1">
      <alignment horizontal="center"/>
    </xf>
    <xf numFmtId="3" fontId="5" fillId="2" borderId="8" xfId="1" applyNumberFormat="1" applyFont="1" applyFill="1" applyBorder="1" applyAlignment="1">
      <alignment horizontal="center"/>
    </xf>
    <xf numFmtId="166" fontId="5" fillId="2" borderId="7" xfId="1" applyNumberFormat="1" applyFont="1" applyFill="1" applyBorder="1" applyAlignment="1">
      <alignment horizontal="left"/>
    </xf>
    <xf numFmtId="165" fontId="5" fillId="3" borderId="6" xfId="1" quotePrefix="1" applyNumberFormat="1" applyFont="1" applyFill="1" applyBorder="1" applyAlignment="1">
      <alignment horizontal="center"/>
    </xf>
    <xf numFmtId="165" fontId="5" fillId="3" borderId="8" xfId="1" quotePrefix="1" applyNumberFormat="1" applyFont="1" applyFill="1" applyBorder="1" applyAlignment="1">
      <alignment horizontal="center"/>
    </xf>
    <xf numFmtId="43" fontId="5" fillId="3" borderId="8" xfId="1" applyFont="1" applyFill="1" applyBorder="1" applyAlignment="1">
      <alignment horizontal="center"/>
    </xf>
    <xf numFmtId="43" fontId="5" fillId="3" borderId="7" xfId="1" applyFont="1" applyFill="1" applyBorder="1" applyAlignment="1">
      <alignment horizontal="center"/>
    </xf>
    <xf numFmtId="43" fontId="3" fillId="0" borderId="0" xfId="1" applyFont="1" applyBorder="1"/>
    <xf numFmtId="0" fontId="0" fillId="0" borderId="0" xfId="0" applyFill="1" applyBorder="1"/>
    <xf numFmtId="165" fontId="3" fillId="0" borderId="0" xfId="1" applyNumberFormat="1" applyFont="1" applyBorder="1" applyAlignment="1">
      <alignment horizontal="center"/>
    </xf>
    <xf numFmtId="165" fontId="3" fillId="0" borderId="9" xfId="1" applyNumberFormat="1" applyFont="1" applyBorder="1"/>
    <xf numFmtId="165" fontId="3" fillId="0" borderId="10" xfId="1" applyNumberFormat="1" applyFont="1" applyBorder="1" applyAlignment="1">
      <alignment horizontal="center"/>
    </xf>
    <xf numFmtId="165" fontId="3" fillId="0" borderId="0" xfId="1" applyNumberFormat="1" applyFont="1" applyBorder="1"/>
    <xf numFmtId="0" fontId="0" fillId="0" borderId="0" xfId="0" applyBorder="1"/>
    <xf numFmtId="3" fontId="0" fillId="0" borderId="0" xfId="0" applyNumberFormat="1" applyBorder="1"/>
    <xf numFmtId="167" fontId="0" fillId="0" borderId="10" xfId="0" applyNumberFormat="1" applyBorder="1"/>
    <xf numFmtId="3" fontId="0" fillId="0" borderId="9" xfId="0" applyNumberFormat="1" applyBorder="1"/>
    <xf numFmtId="165" fontId="0" fillId="0" borderId="0" xfId="0" applyNumberFormat="1" applyBorder="1"/>
    <xf numFmtId="3" fontId="0" fillId="0" borderId="0" xfId="0" applyNumberFormat="1"/>
    <xf numFmtId="165" fontId="0" fillId="0" borderId="0" xfId="0" applyNumberFormat="1"/>
    <xf numFmtId="165" fontId="3" fillId="0" borderId="10" xfId="1" applyNumberFormat="1" applyFont="1" applyBorder="1" applyAlignment="1">
      <alignment horizontal="right"/>
    </xf>
    <xf numFmtId="165" fontId="5" fillId="0" borderId="9" xfId="1" applyNumberFormat="1" applyFont="1" applyBorder="1"/>
    <xf numFmtId="165" fontId="3" fillId="0" borderId="0" xfId="1" applyNumberFormat="1" applyFont="1" applyFill="1" applyBorder="1"/>
    <xf numFmtId="165" fontId="3" fillId="0" borderId="0" xfId="1" applyNumberFormat="1" applyFont="1" applyFill="1" applyBorder="1" applyAlignment="1">
      <alignment horizontal="center"/>
    </xf>
    <xf numFmtId="165" fontId="3" fillId="0" borderId="9" xfId="1" applyNumberFormat="1" applyFont="1" applyFill="1" applyBorder="1"/>
    <xf numFmtId="165" fontId="0" fillId="0" borderId="10" xfId="1" applyNumberFormat="1" applyFont="1" applyBorder="1" applyAlignment="1">
      <alignment horizontal="right"/>
    </xf>
    <xf numFmtId="165" fontId="3" fillId="0" borderId="10" xfId="1" applyNumberFormat="1" applyFont="1" applyBorder="1"/>
    <xf numFmtId="165" fontId="0" fillId="0" borderId="9" xfId="1" applyNumberFormat="1" applyFont="1" applyBorder="1"/>
    <xf numFmtId="165" fontId="0" fillId="0" borderId="10" xfId="1" applyNumberFormat="1" applyFont="1" applyBorder="1"/>
    <xf numFmtId="165" fontId="0" fillId="0" borderId="0" xfId="1" applyNumberFormat="1" applyFont="1" applyBorder="1"/>
    <xf numFmtId="165" fontId="0" fillId="0" borderId="0" xfId="1" applyNumberFormat="1" applyFont="1" applyFill="1" applyBorder="1"/>
    <xf numFmtId="165" fontId="6" fillId="0" borderId="0" xfId="1" applyNumberFormat="1" applyFont="1" applyBorder="1" applyAlignment="1">
      <alignment horizontal="center"/>
    </xf>
    <xf numFmtId="0" fontId="3" fillId="0" borderId="0" xfId="0" applyFont="1" applyBorder="1"/>
    <xf numFmtId="165" fontId="7" fillId="4" borderId="10" xfId="1" applyNumberFormat="1" applyFont="1" applyFill="1" applyBorder="1"/>
    <xf numFmtId="3" fontId="0" fillId="4" borderId="9" xfId="0" applyNumberFormat="1" applyFill="1" applyBorder="1"/>
    <xf numFmtId="0" fontId="3" fillId="0" borderId="0" xfId="0" applyFont="1" applyBorder="1" applyAlignment="1">
      <alignment horizontal="center"/>
    </xf>
    <xf numFmtId="0" fontId="0" fillId="0" borderId="10" xfId="0" applyBorder="1"/>
    <xf numFmtId="0" fontId="8" fillId="5" borderId="1" xfId="0" applyFont="1" applyFill="1" applyBorder="1"/>
    <xf numFmtId="0" fontId="8" fillId="5" borderId="2" xfId="0" applyFont="1" applyFill="1" applyBorder="1"/>
    <xf numFmtId="165" fontId="8" fillId="5" borderId="1" xfId="0" applyNumberFormat="1" applyFont="1" applyFill="1" applyBorder="1"/>
    <xf numFmtId="165" fontId="8" fillId="5" borderId="3" xfId="0" applyNumberFormat="1" applyFont="1" applyFill="1" applyBorder="1"/>
    <xf numFmtId="165" fontId="8" fillId="5" borderId="2" xfId="0" applyNumberFormat="1" applyFont="1" applyFill="1" applyBorder="1"/>
    <xf numFmtId="3" fontId="8" fillId="5" borderId="2" xfId="0" applyNumberFormat="1" applyFont="1" applyFill="1" applyBorder="1"/>
    <xf numFmtId="167" fontId="8" fillId="5" borderId="3" xfId="0" applyNumberFormat="1" applyFont="1" applyFill="1" applyBorder="1"/>
    <xf numFmtId="3" fontId="8" fillId="6" borderId="1" xfId="0" applyNumberFormat="1" applyFont="1" applyFill="1" applyBorder="1"/>
    <xf numFmtId="3" fontId="8" fillId="6" borderId="2" xfId="0" applyNumberFormat="1" applyFont="1" applyFill="1" applyBorder="1"/>
    <xf numFmtId="167" fontId="8" fillId="6" borderId="3" xfId="0" applyNumberFormat="1" applyFont="1" applyFill="1" applyBorder="1"/>
    <xf numFmtId="43" fontId="5" fillId="2" borderId="1" xfId="1" applyFont="1" applyFill="1" applyBorder="1"/>
    <xf numFmtId="165" fontId="5" fillId="2" borderId="2" xfId="1" applyNumberFormat="1" applyFont="1" applyFill="1" applyBorder="1"/>
    <xf numFmtId="1" fontId="5" fillId="2" borderId="1" xfId="1" applyNumberFormat="1" applyFont="1" applyFill="1" applyBorder="1" applyAlignment="1">
      <alignment horizontal="center"/>
    </xf>
    <xf numFmtId="165" fontId="5" fillId="2" borderId="3" xfId="1" applyNumberFormat="1" applyFont="1" applyFill="1" applyBorder="1" applyAlignment="1">
      <alignment horizontal="center"/>
    </xf>
    <xf numFmtId="165" fontId="5" fillId="2" borderId="2" xfId="1" applyNumberFormat="1" applyFont="1" applyFill="1" applyBorder="1" applyAlignment="1">
      <alignment horizontal="center"/>
    </xf>
    <xf numFmtId="3" fontId="5" fillId="2" borderId="2" xfId="1" applyNumberFormat="1" applyFont="1" applyFill="1" applyBorder="1" applyAlignment="1">
      <alignment horizontal="center"/>
    </xf>
    <xf numFmtId="166" fontId="5" fillId="2" borderId="3" xfId="1" applyNumberFormat="1" applyFont="1" applyFill="1" applyBorder="1" applyAlignment="1">
      <alignment horizontal="center"/>
    </xf>
    <xf numFmtId="165" fontId="5" fillId="3" borderId="2" xfId="1" applyNumberFormat="1" applyFont="1" applyFill="1" applyBorder="1" applyAlignment="1">
      <alignment horizontal="center"/>
    </xf>
    <xf numFmtId="43" fontId="5" fillId="3" borderId="2" xfId="1" applyFont="1" applyFill="1" applyBorder="1" applyAlignment="1">
      <alignment horizontal="center"/>
    </xf>
    <xf numFmtId="43" fontId="5" fillId="3" borderId="11" xfId="1" applyFont="1" applyFill="1" applyBorder="1" applyAlignment="1">
      <alignment horizontal="center"/>
    </xf>
    <xf numFmtId="43" fontId="3" fillId="0" borderId="0" xfId="1" applyFont="1" applyFill="1" applyBorder="1"/>
    <xf numFmtId="0" fontId="0" fillId="0" borderId="9" xfId="0" applyBorder="1"/>
    <xf numFmtId="0" fontId="0" fillId="0" borderId="0" xfId="0" applyBorder="1" applyAlignment="1">
      <alignment horizontal="center"/>
    </xf>
    <xf numFmtId="43" fontId="5" fillId="5" borderId="1" xfId="1" applyFont="1" applyFill="1" applyBorder="1"/>
    <xf numFmtId="43" fontId="5" fillId="5" borderId="2" xfId="1" applyFont="1" applyFill="1" applyBorder="1"/>
    <xf numFmtId="165" fontId="5" fillId="5" borderId="2" xfId="1" applyNumberFormat="1" applyFont="1" applyFill="1" applyBorder="1"/>
    <xf numFmtId="165" fontId="5" fillId="5" borderId="1" xfId="1" applyNumberFormat="1" applyFont="1" applyFill="1" applyBorder="1"/>
    <xf numFmtId="165" fontId="5" fillId="5" borderId="3" xfId="1" applyNumberFormat="1" applyFont="1" applyFill="1" applyBorder="1"/>
    <xf numFmtId="166" fontId="5" fillId="5" borderId="3" xfId="1" applyNumberFormat="1" applyFont="1" applyFill="1" applyBorder="1" applyAlignment="1">
      <alignment horizontal="center"/>
    </xf>
    <xf numFmtId="165" fontId="5" fillId="6" borderId="2" xfId="1" applyNumberFormat="1" applyFont="1" applyFill="1" applyBorder="1"/>
    <xf numFmtId="166" fontId="5" fillId="6" borderId="3" xfId="1" applyNumberFormat="1" applyFont="1" applyFill="1" applyBorder="1" applyAlignment="1">
      <alignment horizontal="center"/>
    </xf>
    <xf numFmtId="43" fontId="5" fillId="7" borderId="1" xfId="1" applyFont="1" applyFill="1" applyBorder="1"/>
    <xf numFmtId="43" fontId="5" fillId="7" borderId="2" xfId="1" applyFont="1" applyFill="1" applyBorder="1"/>
    <xf numFmtId="165" fontId="5" fillId="7" borderId="2" xfId="1" applyNumberFormat="1" applyFont="1" applyFill="1" applyBorder="1"/>
    <xf numFmtId="165" fontId="5" fillId="7" borderId="1" xfId="1" applyNumberFormat="1" applyFont="1" applyFill="1" applyBorder="1"/>
    <xf numFmtId="165" fontId="5" fillId="7" borderId="3" xfId="1" applyNumberFormat="1" applyFont="1" applyFill="1" applyBorder="1"/>
    <xf numFmtId="3" fontId="5" fillId="7" borderId="2" xfId="1" applyNumberFormat="1" applyFont="1" applyFill="1" applyBorder="1"/>
    <xf numFmtId="167" fontId="5" fillId="7" borderId="3" xfId="1" applyNumberFormat="1" applyFont="1" applyFill="1" applyBorder="1"/>
    <xf numFmtId="165" fontId="5" fillId="3" borderId="1" xfId="1" applyNumberFormat="1" applyFont="1" applyFill="1" applyBorder="1" applyAlignment="1">
      <alignment horizontal="center"/>
    </xf>
    <xf numFmtId="43" fontId="5" fillId="3" borderId="3" xfId="1" applyFont="1" applyFill="1" applyBorder="1" applyAlignment="1">
      <alignment horizontal="center"/>
    </xf>
    <xf numFmtId="43" fontId="3" fillId="0" borderId="0" xfId="1" applyFont="1" applyBorder="1" applyAlignment="1">
      <alignment horizontal="left"/>
    </xf>
    <xf numFmtId="165" fontId="0" fillId="0" borderId="0" xfId="0" applyNumberFormat="1" applyFill="1" applyBorder="1"/>
    <xf numFmtId="43" fontId="5" fillId="8" borderId="1" xfId="1" applyFont="1" applyFill="1" applyBorder="1"/>
    <xf numFmtId="43" fontId="5" fillId="8" borderId="2" xfId="1" applyFont="1" applyFill="1" applyBorder="1"/>
    <xf numFmtId="165" fontId="5" fillId="8" borderId="2" xfId="1" applyNumberFormat="1" applyFont="1" applyFill="1" applyBorder="1"/>
    <xf numFmtId="165" fontId="5" fillId="8" borderId="1" xfId="1" applyNumberFormat="1" applyFont="1" applyFill="1" applyBorder="1"/>
    <xf numFmtId="165" fontId="5" fillId="8" borderId="3" xfId="1" applyNumberFormat="1" applyFont="1" applyFill="1" applyBorder="1"/>
    <xf numFmtId="3" fontId="5" fillId="8" borderId="2" xfId="1" applyNumberFormat="1" applyFont="1" applyFill="1" applyBorder="1"/>
    <xf numFmtId="166" fontId="5" fillId="8" borderId="3" xfId="1" applyNumberFormat="1" applyFont="1" applyFill="1" applyBorder="1"/>
    <xf numFmtId="165" fontId="3" fillId="0" borderId="12" xfId="1" applyNumberFormat="1" applyFont="1" applyFill="1" applyBorder="1"/>
    <xf numFmtId="43" fontId="3" fillId="0" borderId="13" xfId="1" applyFont="1" applyFill="1" applyBorder="1"/>
    <xf numFmtId="165" fontId="3" fillId="0" borderId="13" xfId="1" applyNumberFormat="1" applyFont="1" applyBorder="1"/>
    <xf numFmtId="43" fontId="3" fillId="0" borderId="13" xfId="1" applyFont="1" applyBorder="1"/>
    <xf numFmtId="0" fontId="3" fillId="0" borderId="13" xfId="0" applyFont="1" applyBorder="1" applyAlignment="1">
      <alignment horizontal="left"/>
    </xf>
    <xf numFmtId="165" fontId="3" fillId="0" borderId="14" xfId="1" applyNumberFormat="1" applyFont="1" applyBorder="1"/>
    <xf numFmtId="165" fontId="3" fillId="0" borderId="15" xfId="1" applyNumberFormat="1" applyFont="1" applyFill="1" applyBorder="1"/>
    <xf numFmtId="165" fontId="3" fillId="0" borderId="0" xfId="1" applyNumberFormat="1" applyFont="1" applyFill="1" applyBorder="1" applyAlignment="1">
      <alignment horizontal="left"/>
    </xf>
    <xf numFmtId="165" fontId="3" fillId="0" borderId="16" xfId="1" applyNumberFormat="1" applyFont="1" applyBorder="1"/>
    <xf numFmtId="43" fontId="3" fillId="0" borderId="0" xfId="1" applyFont="1" applyFill="1" applyBorder="1" applyAlignment="1">
      <alignment horizontal="left"/>
    </xf>
    <xf numFmtId="166" fontId="3" fillId="0" borderId="16" xfId="1" applyNumberFormat="1" applyFont="1" applyBorder="1"/>
    <xf numFmtId="0" fontId="3" fillId="0" borderId="0" xfId="0" applyFont="1" applyBorder="1" applyAlignment="1">
      <alignment horizontal="left"/>
    </xf>
    <xf numFmtId="0" fontId="0" fillId="0" borderId="17" xfId="0" applyBorder="1"/>
    <xf numFmtId="0" fontId="0" fillId="0" borderId="18" xfId="0" applyBorder="1"/>
    <xf numFmtId="43" fontId="3" fillId="0" borderId="18" xfId="1" applyFont="1" applyFill="1" applyBorder="1"/>
    <xf numFmtId="0" fontId="3" fillId="0" borderId="18" xfId="0" applyFont="1" applyBorder="1"/>
    <xf numFmtId="165" fontId="3" fillId="0" borderId="19" xfId="1" applyNumberFormat="1" applyFont="1" applyBorder="1"/>
    <xf numFmtId="0" fontId="9" fillId="0" borderId="0" xfId="0" applyFont="1"/>
    <xf numFmtId="165" fontId="5" fillId="0" borderId="20" xfId="1" applyNumberFormat="1" applyFont="1" applyFill="1" applyBorder="1"/>
    <xf numFmtId="43" fontId="5" fillId="0" borderId="5" xfId="1" applyFont="1" applyFill="1" applyBorder="1"/>
    <xf numFmtId="0" fontId="2" fillId="0" borderId="20" xfId="0" applyFont="1" applyBorder="1"/>
    <xf numFmtId="0" fontId="2" fillId="0" borderId="5" xfId="0" applyFont="1" applyBorder="1"/>
    <xf numFmtId="3" fontId="2" fillId="0" borderId="21" xfId="0" applyNumberFormat="1" applyFont="1" applyBorder="1"/>
    <xf numFmtId="167" fontId="0" fillId="0" borderId="0" xfId="0" applyNumberFormat="1"/>
    <xf numFmtId="167" fontId="0" fillId="0" borderId="21" xfId="0" applyNumberFormat="1" applyBorder="1"/>
    <xf numFmtId="0" fontId="0" fillId="0" borderId="22" xfId="0" applyBorder="1"/>
    <xf numFmtId="3" fontId="2" fillId="0" borderId="23" xfId="0" applyNumberFormat="1" applyFont="1" applyBorder="1"/>
    <xf numFmtId="167" fontId="0" fillId="0" borderId="22" xfId="0" applyNumberFormat="1" applyBorder="1"/>
    <xf numFmtId="167" fontId="0" fillId="0" borderId="23" xfId="0" applyNumberFormat="1" applyBorder="1"/>
    <xf numFmtId="0" fontId="10" fillId="0" borderId="0" xfId="0" applyFont="1"/>
  </cellXfs>
  <cellStyles count="2">
    <cellStyle name="Komma" xfId="1" builtinId="3"/>
    <cellStyle name="Normal" xfId="0" builtinId="0"/>
  </cellStyles>
  <dxfs count="6">
    <dxf>
      <font>
        <condense val="0"/>
        <extend val="0"/>
        <color indexed="17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1009650</xdr:colOff>
      <xdr:row>2</xdr:row>
      <xdr:rowOff>28575</xdr:rowOff>
    </xdr:to>
    <xdr:pic>
      <xdr:nvPicPr>
        <xdr:cNvPr id="2" name="Bild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0"/>
          <a:ext cx="2133600" cy="304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0</xdr:col>
      <xdr:colOff>762000</xdr:colOff>
      <xdr:row>2</xdr:row>
      <xdr:rowOff>28575</xdr:rowOff>
    </xdr:to>
    <xdr:pic>
      <xdr:nvPicPr>
        <xdr:cNvPr id="3" name="Bild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0"/>
          <a:ext cx="1247775" cy="304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0</xdr:col>
      <xdr:colOff>762000</xdr:colOff>
      <xdr:row>2</xdr:row>
      <xdr:rowOff>66675</xdr:rowOff>
    </xdr:to>
    <xdr:pic>
      <xdr:nvPicPr>
        <xdr:cNvPr id="4" name="Bilde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0"/>
          <a:ext cx="1247775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139"/>
  <sheetViews>
    <sheetView tabSelected="1" topLeftCell="A34" workbookViewId="0">
      <selection activeCell="N54" sqref="N54"/>
    </sheetView>
  </sheetViews>
  <sheetFormatPr baseColWidth="10" defaultRowHeight="15" x14ac:dyDescent="0.25"/>
  <cols>
    <col min="1" max="1" width="28.28515625" customWidth="1"/>
    <col min="2" max="2" width="24.7109375" customWidth="1"/>
    <col min="3" max="3" width="12.85546875" customWidth="1"/>
    <col min="4" max="4" width="11.5703125" bestFit="1" customWidth="1"/>
    <col min="5" max="5" width="12.42578125" customWidth="1"/>
    <col min="7" max="7" width="11.7109375" customWidth="1"/>
    <col min="8" max="8" width="17" customWidth="1"/>
    <col min="9" max="9" width="10.5703125" customWidth="1"/>
  </cols>
  <sheetData>
    <row r="4" spans="1:16" ht="18" x14ac:dyDescent="0.25">
      <c r="A4" s="1" t="s">
        <v>0</v>
      </c>
      <c r="B4" s="2"/>
      <c r="C4" s="3"/>
      <c r="D4" s="3"/>
      <c r="E4" s="3"/>
      <c r="F4" s="3"/>
      <c r="G4" s="3"/>
      <c r="H4" s="4"/>
      <c r="I4" s="5"/>
      <c r="J4" s="3"/>
      <c r="K4" s="3"/>
      <c r="L4" s="6"/>
      <c r="M4" s="6"/>
    </row>
    <row r="5" spans="1:16" ht="18.75" thickBot="1" x14ac:dyDescent="0.3">
      <c r="A5" s="1"/>
      <c r="B5" s="2"/>
      <c r="C5" s="3"/>
      <c r="D5" s="3"/>
      <c r="E5" s="3"/>
      <c r="F5" s="3"/>
      <c r="G5" s="3"/>
      <c r="H5" s="4"/>
      <c r="I5" s="5"/>
      <c r="J5" s="3"/>
      <c r="K5" s="3"/>
      <c r="L5" s="6"/>
      <c r="M5" s="6"/>
    </row>
    <row r="6" spans="1:16" ht="15.75" thickBot="1" x14ac:dyDescent="0.3">
      <c r="A6" s="7"/>
      <c r="B6" s="2"/>
      <c r="C6" s="3"/>
      <c r="D6" s="8" t="s">
        <v>1</v>
      </c>
      <c r="E6" s="9"/>
      <c r="F6" s="9"/>
      <c r="G6" s="9"/>
      <c r="H6" s="9"/>
      <c r="I6" s="10"/>
      <c r="J6" s="11" t="s">
        <v>2</v>
      </c>
      <c r="K6" s="9"/>
      <c r="L6" s="9"/>
      <c r="M6" s="10"/>
    </row>
    <row r="7" spans="1:16" x14ac:dyDescent="0.25">
      <c r="A7" s="12" t="s">
        <v>3</v>
      </c>
      <c r="B7" s="13" t="s">
        <v>4</v>
      </c>
      <c r="C7" s="13" t="s">
        <v>5</v>
      </c>
      <c r="D7" s="14">
        <v>2014</v>
      </c>
      <c r="E7" s="15" t="s">
        <v>6</v>
      </c>
      <c r="F7" s="16">
        <v>2013</v>
      </c>
      <c r="G7" s="17" t="s">
        <v>6</v>
      </c>
      <c r="H7" s="18" t="s">
        <v>7</v>
      </c>
      <c r="I7" s="19" t="s">
        <v>8</v>
      </c>
      <c r="J7" s="20" t="s">
        <v>9</v>
      </c>
      <c r="K7" s="21" t="s">
        <v>10</v>
      </c>
      <c r="L7" s="22" t="s">
        <v>11</v>
      </c>
      <c r="M7" s="23" t="s">
        <v>12</v>
      </c>
    </row>
    <row r="8" spans="1:16" x14ac:dyDescent="0.25">
      <c r="A8" s="24" t="s">
        <v>13</v>
      </c>
      <c r="B8" s="25" t="s">
        <v>14</v>
      </c>
      <c r="C8" s="26" t="s">
        <v>15</v>
      </c>
      <c r="D8" s="27">
        <v>160200</v>
      </c>
      <c r="E8" s="28">
        <v>52</v>
      </c>
      <c r="F8" s="29">
        <v>161585</v>
      </c>
      <c r="G8" s="30">
        <v>52</v>
      </c>
      <c r="H8" s="31">
        <f t="shared" ref="H8:H71" si="0">D8-F8</f>
        <v>-1385</v>
      </c>
      <c r="I8" s="32">
        <f t="shared" ref="I8:I71" si="1">H8/F8</f>
        <v>-8.5713401615248944E-3</v>
      </c>
      <c r="J8" s="33">
        <f t="shared" ref="J8:J71" si="2">D8*E8</f>
        <v>8330400</v>
      </c>
      <c r="K8" s="34">
        <f t="shared" ref="K8:K71" si="3">F8*G8</f>
        <v>8402420</v>
      </c>
      <c r="L8" s="31">
        <f t="shared" ref="L8:L71" si="4">J8-K8</f>
        <v>-72020</v>
      </c>
      <c r="M8" s="32">
        <f t="shared" ref="M8:M71" si="5">L8/K8</f>
        <v>-8.5713401615248944E-3</v>
      </c>
      <c r="O8" s="35"/>
      <c r="P8" s="36"/>
    </row>
    <row r="9" spans="1:16" x14ac:dyDescent="0.25">
      <c r="A9" s="24" t="s">
        <v>16</v>
      </c>
      <c r="B9" s="25" t="s">
        <v>17</v>
      </c>
      <c r="C9" s="26" t="s">
        <v>18</v>
      </c>
      <c r="D9" s="27">
        <v>125636</v>
      </c>
      <c r="E9" s="37">
        <v>52</v>
      </c>
      <c r="F9" s="29">
        <v>146064</v>
      </c>
      <c r="G9" s="30">
        <v>52</v>
      </c>
      <c r="H9" s="31">
        <f t="shared" si="0"/>
        <v>-20428</v>
      </c>
      <c r="I9" s="32">
        <f t="shared" si="1"/>
        <v>-0.13985650125972177</v>
      </c>
      <c r="J9" s="33">
        <f t="shared" si="2"/>
        <v>6533072</v>
      </c>
      <c r="K9" s="34">
        <f t="shared" si="3"/>
        <v>7595328</v>
      </c>
      <c r="L9" s="31">
        <f t="shared" si="4"/>
        <v>-1062256</v>
      </c>
      <c r="M9" s="32">
        <f t="shared" si="5"/>
        <v>-0.13985650125972177</v>
      </c>
    </row>
    <row r="10" spans="1:16" x14ac:dyDescent="0.25">
      <c r="A10" s="24" t="s">
        <v>19</v>
      </c>
      <c r="B10" s="25" t="s">
        <v>14</v>
      </c>
      <c r="C10" s="26" t="s">
        <v>15</v>
      </c>
      <c r="D10" s="27">
        <v>98737</v>
      </c>
      <c r="E10" s="28">
        <v>26</v>
      </c>
      <c r="F10" s="29">
        <v>97324</v>
      </c>
      <c r="G10" s="30">
        <v>26</v>
      </c>
      <c r="H10" s="31">
        <f t="shared" si="0"/>
        <v>1413</v>
      </c>
      <c r="I10" s="32">
        <f t="shared" si="1"/>
        <v>1.4518515474086556E-2</v>
      </c>
      <c r="J10" s="33">
        <f t="shared" si="2"/>
        <v>2567162</v>
      </c>
      <c r="K10" s="34">
        <f t="shared" si="3"/>
        <v>2530424</v>
      </c>
      <c r="L10" s="31">
        <f t="shared" si="4"/>
        <v>36738</v>
      </c>
      <c r="M10" s="32">
        <f t="shared" si="5"/>
        <v>1.4518515474086556E-2</v>
      </c>
    </row>
    <row r="11" spans="1:16" x14ac:dyDescent="0.25">
      <c r="A11" s="24" t="s">
        <v>20</v>
      </c>
      <c r="B11" s="25" t="s">
        <v>14</v>
      </c>
      <c r="C11" s="26" t="s">
        <v>21</v>
      </c>
      <c r="D11" s="38">
        <v>79712</v>
      </c>
      <c r="E11" s="28">
        <v>12</v>
      </c>
      <c r="F11" s="29">
        <v>84670</v>
      </c>
      <c r="G11" s="39">
        <v>12</v>
      </c>
      <c r="H11" s="31">
        <f t="shared" si="0"/>
        <v>-4958</v>
      </c>
      <c r="I11" s="32">
        <f t="shared" si="1"/>
        <v>-5.8556749734262434E-2</v>
      </c>
      <c r="J11" s="33">
        <f t="shared" si="2"/>
        <v>956544</v>
      </c>
      <c r="K11" s="34">
        <f t="shared" si="3"/>
        <v>1016040</v>
      </c>
      <c r="L11" s="31">
        <f t="shared" si="4"/>
        <v>-59496</v>
      </c>
      <c r="M11" s="32">
        <f t="shared" si="5"/>
        <v>-5.8556749734262434E-2</v>
      </c>
    </row>
    <row r="12" spans="1:16" x14ac:dyDescent="0.25">
      <c r="A12" s="24" t="s">
        <v>22</v>
      </c>
      <c r="B12" s="25" t="s">
        <v>14</v>
      </c>
      <c r="C12" s="26" t="s">
        <v>15</v>
      </c>
      <c r="D12" s="27">
        <v>74623</v>
      </c>
      <c r="E12" s="28">
        <v>52</v>
      </c>
      <c r="F12" s="29">
        <v>77191</v>
      </c>
      <c r="G12" s="30">
        <v>52</v>
      </c>
      <c r="H12" s="31">
        <f t="shared" si="0"/>
        <v>-2568</v>
      </c>
      <c r="I12" s="32">
        <f t="shared" si="1"/>
        <v>-3.3268127113264497E-2</v>
      </c>
      <c r="J12" s="33">
        <f t="shared" si="2"/>
        <v>3880396</v>
      </c>
      <c r="K12" s="34">
        <f t="shared" si="3"/>
        <v>4013932</v>
      </c>
      <c r="L12" s="31">
        <f t="shared" si="4"/>
        <v>-133536</v>
      </c>
      <c r="M12" s="32">
        <f t="shared" si="5"/>
        <v>-3.3268127113264497E-2</v>
      </c>
    </row>
    <row r="13" spans="1:16" x14ac:dyDescent="0.25">
      <c r="A13" s="24" t="s">
        <v>23</v>
      </c>
      <c r="B13" s="25" t="s">
        <v>17</v>
      </c>
      <c r="C13" s="26" t="s">
        <v>15</v>
      </c>
      <c r="D13" s="27">
        <v>72818</v>
      </c>
      <c r="E13" s="28">
        <v>52</v>
      </c>
      <c r="F13" s="29">
        <v>76668</v>
      </c>
      <c r="G13" s="30">
        <v>52</v>
      </c>
      <c r="H13" s="31">
        <f t="shared" si="0"/>
        <v>-3850</v>
      </c>
      <c r="I13" s="32">
        <f t="shared" si="1"/>
        <v>-5.0216517973600459E-2</v>
      </c>
      <c r="J13" s="33">
        <f t="shared" si="2"/>
        <v>3786536</v>
      </c>
      <c r="K13" s="34">
        <f t="shared" si="3"/>
        <v>3986736</v>
      </c>
      <c r="L13" s="31">
        <f t="shared" si="4"/>
        <v>-200200</v>
      </c>
      <c r="M13" s="32">
        <f t="shared" si="5"/>
        <v>-5.0216517973600459E-2</v>
      </c>
      <c r="O13" s="35"/>
      <c r="P13" s="36"/>
    </row>
    <row r="14" spans="1:16" x14ac:dyDescent="0.25">
      <c r="A14" s="24" t="s">
        <v>24</v>
      </c>
      <c r="B14" s="25" t="s">
        <v>25</v>
      </c>
      <c r="C14" s="26" t="s">
        <v>15</v>
      </c>
      <c r="D14" s="27">
        <v>60929</v>
      </c>
      <c r="E14" s="28">
        <v>50</v>
      </c>
      <c r="F14" s="29">
        <v>60733</v>
      </c>
      <c r="G14" s="30">
        <v>50</v>
      </c>
      <c r="H14" s="31">
        <f t="shared" si="0"/>
        <v>196</v>
      </c>
      <c r="I14" s="32">
        <f t="shared" si="1"/>
        <v>3.2272405446791695E-3</v>
      </c>
      <c r="J14" s="33">
        <f t="shared" si="2"/>
        <v>3046450</v>
      </c>
      <c r="K14" s="34">
        <f t="shared" si="3"/>
        <v>3036650</v>
      </c>
      <c r="L14" s="31">
        <f t="shared" si="4"/>
        <v>9800</v>
      </c>
      <c r="M14" s="32">
        <f t="shared" si="5"/>
        <v>3.2272405446791695E-3</v>
      </c>
    </row>
    <row r="15" spans="1:16" x14ac:dyDescent="0.25">
      <c r="A15" s="24" t="s">
        <v>26</v>
      </c>
      <c r="B15" s="25" t="s">
        <v>17</v>
      </c>
      <c r="C15" s="26" t="s">
        <v>18</v>
      </c>
      <c r="D15" s="27">
        <v>56088</v>
      </c>
      <c r="E15" s="37">
        <v>49</v>
      </c>
      <c r="F15" s="29">
        <v>74060</v>
      </c>
      <c r="G15" s="30">
        <v>50</v>
      </c>
      <c r="H15" s="31">
        <f t="shared" si="0"/>
        <v>-17972</v>
      </c>
      <c r="I15" s="32">
        <f t="shared" si="1"/>
        <v>-0.24266810694031865</v>
      </c>
      <c r="J15" s="33">
        <f t="shared" si="2"/>
        <v>2748312</v>
      </c>
      <c r="K15" s="34">
        <f t="shared" si="3"/>
        <v>3703000</v>
      </c>
      <c r="L15" s="31">
        <f t="shared" si="4"/>
        <v>-954688</v>
      </c>
      <c r="M15" s="32">
        <f t="shared" si="5"/>
        <v>-0.25781474480151229</v>
      </c>
    </row>
    <row r="16" spans="1:16" x14ac:dyDescent="0.25">
      <c r="A16" s="24" t="s">
        <v>27</v>
      </c>
      <c r="B16" s="30" t="s">
        <v>14</v>
      </c>
      <c r="C16" s="26" t="s">
        <v>18</v>
      </c>
      <c r="D16" s="27">
        <v>55507</v>
      </c>
      <c r="E16" s="37">
        <v>52</v>
      </c>
      <c r="F16" s="29">
        <v>60117</v>
      </c>
      <c r="G16" s="30">
        <v>52</v>
      </c>
      <c r="H16" s="31">
        <f t="shared" si="0"/>
        <v>-4610</v>
      </c>
      <c r="I16" s="32">
        <f t="shared" si="1"/>
        <v>-7.6683799923482537E-2</v>
      </c>
      <c r="J16" s="33">
        <f t="shared" si="2"/>
        <v>2886364</v>
      </c>
      <c r="K16" s="34">
        <f t="shared" si="3"/>
        <v>3126084</v>
      </c>
      <c r="L16" s="31">
        <f t="shared" si="4"/>
        <v>-239720</v>
      </c>
      <c r="M16" s="32">
        <f t="shared" si="5"/>
        <v>-7.6683799923482537E-2</v>
      </c>
    </row>
    <row r="17" spans="1:16" x14ac:dyDescent="0.25">
      <c r="A17" s="24" t="s">
        <v>28</v>
      </c>
      <c r="B17" s="25" t="s">
        <v>29</v>
      </c>
      <c r="C17" s="26" t="s">
        <v>30</v>
      </c>
      <c r="D17" s="27">
        <v>53643</v>
      </c>
      <c r="E17" s="28">
        <v>12</v>
      </c>
      <c r="F17" s="29">
        <v>62555</v>
      </c>
      <c r="G17" s="30">
        <v>12</v>
      </c>
      <c r="H17" s="31">
        <f t="shared" si="0"/>
        <v>-8912</v>
      </c>
      <c r="I17" s="32">
        <f t="shared" si="1"/>
        <v>-0.14246662936615778</v>
      </c>
      <c r="J17" s="33">
        <f t="shared" si="2"/>
        <v>643716</v>
      </c>
      <c r="K17" s="34">
        <f t="shared" si="3"/>
        <v>750660</v>
      </c>
      <c r="L17" s="31">
        <f t="shared" si="4"/>
        <v>-106944</v>
      </c>
      <c r="M17" s="32">
        <f t="shared" si="5"/>
        <v>-0.14246662936615778</v>
      </c>
      <c r="O17" s="35"/>
      <c r="P17" s="36"/>
    </row>
    <row r="18" spans="1:16" x14ac:dyDescent="0.25">
      <c r="A18" s="24" t="s">
        <v>31</v>
      </c>
      <c r="B18" s="25" t="s">
        <v>32</v>
      </c>
      <c r="C18" s="26" t="s">
        <v>33</v>
      </c>
      <c r="D18" s="27">
        <v>43663</v>
      </c>
      <c r="E18" s="28">
        <v>18</v>
      </c>
      <c r="F18" s="29">
        <v>45699</v>
      </c>
      <c r="G18" s="30">
        <v>18</v>
      </c>
      <c r="H18" s="31">
        <f t="shared" si="0"/>
        <v>-2036</v>
      </c>
      <c r="I18" s="32">
        <f t="shared" si="1"/>
        <v>-4.4552397207816362E-2</v>
      </c>
      <c r="J18" s="33">
        <f t="shared" si="2"/>
        <v>785934</v>
      </c>
      <c r="K18" s="34">
        <f t="shared" si="3"/>
        <v>822582</v>
      </c>
      <c r="L18" s="31">
        <f t="shared" si="4"/>
        <v>-36648</v>
      </c>
      <c r="M18" s="32">
        <f t="shared" si="5"/>
        <v>-4.4552397207816362E-2</v>
      </c>
    </row>
    <row r="19" spans="1:16" x14ac:dyDescent="0.25">
      <c r="A19" s="24" t="s">
        <v>34</v>
      </c>
      <c r="B19" s="25" t="s">
        <v>35</v>
      </c>
      <c r="C19" s="40" t="s">
        <v>33</v>
      </c>
      <c r="D19" s="27">
        <v>43562</v>
      </c>
      <c r="E19" s="37">
        <v>18</v>
      </c>
      <c r="F19" s="29">
        <v>47316</v>
      </c>
      <c r="G19" s="30">
        <v>18</v>
      </c>
      <c r="H19" s="31">
        <f t="shared" si="0"/>
        <v>-3754</v>
      </c>
      <c r="I19" s="32">
        <f t="shared" si="1"/>
        <v>-7.9338912841322176E-2</v>
      </c>
      <c r="J19" s="33">
        <f t="shared" si="2"/>
        <v>784116</v>
      </c>
      <c r="K19" s="34">
        <f t="shared" si="3"/>
        <v>851688</v>
      </c>
      <c r="L19" s="31">
        <f t="shared" si="4"/>
        <v>-67572</v>
      </c>
      <c r="M19" s="32">
        <f t="shared" si="5"/>
        <v>-7.9338912841322176E-2</v>
      </c>
    </row>
    <row r="20" spans="1:16" x14ac:dyDescent="0.25">
      <c r="A20" s="24" t="s">
        <v>36</v>
      </c>
      <c r="B20" s="25" t="s">
        <v>37</v>
      </c>
      <c r="C20" s="26" t="s">
        <v>15</v>
      </c>
      <c r="D20" s="27">
        <v>42780</v>
      </c>
      <c r="E20" s="28">
        <v>11</v>
      </c>
      <c r="F20" s="29">
        <v>43936</v>
      </c>
      <c r="G20" s="30">
        <v>11</v>
      </c>
      <c r="H20" s="31">
        <f t="shared" si="0"/>
        <v>-1156</v>
      </c>
      <c r="I20" s="32">
        <f t="shared" si="1"/>
        <v>-2.631099781500364E-2</v>
      </c>
      <c r="J20" s="33">
        <f t="shared" si="2"/>
        <v>470580</v>
      </c>
      <c r="K20" s="34">
        <f t="shared" si="3"/>
        <v>483296</v>
      </c>
      <c r="L20" s="31">
        <f t="shared" si="4"/>
        <v>-12716</v>
      </c>
      <c r="M20" s="32">
        <f t="shared" si="5"/>
        <v>-2.631099781500364E-2</v>
      </c>
    </row>
    <row r="21" spans="1:16" x14ac:dyDescent="0.25">
      <c r="A21" s="24" t="s">
        <v>38</v>
      </c>
      <c r="B21" s="25" t="s">
        <v>29</v>
      </c>
      <c r="C21" s="26" t="s">
        <v>30</v>
      </c>
      <c r="D21" s="27">
        <v>42772</v>
      </c>
      <c r="E21" s="28">
        <v>50</v>
      </c>
      <c r="F21" s="29">
        <v>49222</v>
      </c>
      <c r="G21" s="30">
        <v>49</v>
      </c>
      <c r="H21" s="31">
        <f t="shared" si="0"/>
        <v>-6450</v>
      </c>
      <c r="I21" s="32">
        <f t="shared" si="1"/>
        <v>-0.13103896631587503</v>
      </c>
      <c r="J21" s="33">
        <f t="shared" si="2"/>
        <v>2138600</v>
      </c>
      <c r="K21" s="34">
        <f t="shared" si="3"/>
        <v>2411878</v>
      </c>
      <c r="L21" s="31">
        <f t="shared" si="4"/>
        <v>-273278</v>
      </c>
      <c r="M21" s="32">
        <f t="shared" si="5"/>
        <v>-0.11330506766926023</v>
      </c>
    </row>
    <row r="22" spans="1:16" x14ac:dyDescent="0.25">
      <c r="A22" s="24" t="s">
        <v>39</v>
      </c>
      <c r="B22" s="25" t="s">
        <v>37</v>
      </c>
      <c r="C22" s="26" t="s">
        <v>15</v>
      </c>
      <c r="D22" s="27">
        <v>40783</v>
      </c>
      <c r="E22" s="28">
        <v>14</v>
      </c>
      <c r="F22" s="29">
        <v>43726</v>
      </c>
      <c r="G22" s="30">
        <v>14</v>
      </c>
      <c r="H22" s="31">
        <f t="shared" si="0"/>
        <v>-2943</v>
      </c>
      <c r="I22" s="32">
        <f t="shared" si="1"/>
        <v>-6.7305493299181271E-2</v>
      </c>
      <c r="J22" s="33">
        <f t="shared" si="2"/>
        <v>570962</v>
      </c>
      <c r="K22" s="34">
        <f t="shared" si="3"/>
        <v>612164</v>
      </c>
      <c r="L22" s="31">
        <f t="shared" si="4"/>
        <v>-41202</v>
      </c>
      <c r="M22" s="32">
        <f t="shared" si="5"/>
        <v>-6.7305493299181271E-2</v>
      </c>
    </row>
    <row r="23" spans="1:16" x14ac:dyDescent="0.25">
      <c r="A23" s="24" t="s">
        <v>40</v>
      </c>
      <c r="B23" s="25" t="s">
        <v>37</v>
      </c>
      <c r="C23" s="26" t="s">
        <v>15</v>
      </c>
      <c r="D23" s="27">
        <v>40478</v>
      </c>
      <c r="E23" s="28">
        <v>11</v>
      </c>
      <c r="F23" s="29">
        <v>39527</v>
      </c>
      <c r="G23" s="30">
        <v>11</v>
      </c>
      <c r="H23" s="31">
        <f t="shared" si="0"/>
        <v>951</v>
      </c>
      <c r="I23" s="32">
        <f t="shared" si="1"/>
        <v>2.4059503630429833E-2</v>
      </c>
      <c r="J23" s="33">
        <f t="shared" si="2"/>
        <v>445258</v>
      </c>
      <c r="K23" s="34">
        <f t="shared" si="3"/>
        <v>434797</v>
      </c>
      <c r="L23" s="31">
        <f t="shared" si="4"/>
        <v>10461</v>
      </c>
      <c r="M23" s="32">
        <f t="shared" si="5"/>
        <v>2.4059503630429833E-2</v>
      </c>
    </row>
    <row r="24" spans="1:16" x14ac:dyDescent="0.25">
      <c r="A24" s="24" t="s">
        <v>41</v>
      </c>
      <c r="B24" s="25" t="s">
        <v>35</v>
      </c>
      <c r="C24" s="26" t="s">
        <v>15</v>
      </c>
      <c r="D24" s="27">
        <v>39307</v>
      </c>
      <c r="E24" s="28">
        <v>26</v>
      </c>
      <c r="F24" s="29">
        <v>38389</v>
      </c>
      <c r="G24" s="30">
        <v>26</v>
      </c>
      <c r="H24" s="31">
        <f t="shared" si="0"/>
        <v>918</v>
      </c>
      <c r="I24" s="32">
        <f t="shared" si="1"/>
        <v>2.3913100106801428E-2</v>
      </c>
      <c r="J24" s="33">
        <f t="shared" si="2"/>
        <v>1021982</v>
      </c>
      <c r="K24" s="34">
        <f t="shared" si="3"/>
        <v>998114</v>
      </c>
      <c r="L24" s="31">
        <f t="shared" si="4"/>
        <v>23868</v>
      </c>
      <c r="M24" s="32">
        <f t="shared" si="5"/>
        <v>2.3913100106801428E-2</v>
      </c>
    </row>
    <row r="25" spans="1:16" x14ac:dyDescent="0.25">
      <c r="A25" s="24" t="s">
        <v>42</v>
      </c>
      <c r="B25" s="25" t="s">
        <v>35</v>
      </c>
      <c r="C25" s="26" t="s">
        <v>18</v>
      </c>
      <c r="D25" s="27">
        <v>36956</v>
      </c>
      <c r="E25" s="37">
        <v>47</v>
      </c>
      <c r="F25" s="29">
        <v>39430</v>
      </c>
      <c r="G25" s="30">
        <v>48</v>
      </c>
      <c r="H25" s="31">
        <f t="shared" si="0"/>
        <v>-2474</v>
      </c>
      <c r="I25" s="32">
        <f t="shared" si="1"/>
        <v>-6.2744103474511786E-2</v>
      </c>
      <c r="J25" s="33">
        <f t="shared" si="2"/>
        <v>1736932</v>
      </c>
      <c r="K25" s="34">
        <f t="shared" si="3"/>
        <v>1892640</v>
      </c>
      <c r="L25" s="31">
        <f t="shared" si="4"/>
        <v>-155708</v>
      </c>
      <c r="M25" s="32">
        <f t="shared" si="5"/>
        <v>-8.2270267985459458E-2</v>
      </c>
    </row>
    <row r="26" spans="1:16" x14ac:dyDescent="0.25">
      <c r="A26" s="30" t="s">
        <v>43</v>
      </c>
      <c r="B26" s="25" t="s">
        <v>37</v>
      </c>
      <c r="C26" s="26" t="s">
        <v>18</v>
      </c>
      <c r="D26" s="41">
        <v>36660</v>
      </c>
      <c r="E26" s="42">
        <v>8</v>
      </c>
      <c r="F26" s="39">
        <v>36182</v>
      </c>
      <c r="G26" s="30">
        <v>8</v>
      </c>
      <c r="H26" s="31">
        <f t="shared" si="0"/>
        <v>478</v>
      </c>
      <c r="I26" s="32">
        <f t="shared" si="1"/>
        <v>1.3210988889503068E-2</v>
      </c>
      <c r="J26" s="33">
        <f t="shared" si="2"/>
        <v>293280</v>
      </c>
      <c r="K26" s="34">
        <f t="shared" si="3"/>
        <v>289456</v>
      </c>
      <c r="L26" s="31">
        <f t="shared" si="4"/>
        <v>3824</v>
      </c>
      <c r="M26" s="32">
        <f t="shared" si="5"/>
        <v>1.3210988889503068E-2</v>
      </c>
    </row>
    <row r="27" spans="1:16" x14ac:dyDescent="0.25">
      <c r="A27" s="24" t="s">
        <v>44</v>
      </c>
      <c r="B27" s="25" t="s">
        <v>35</v>
      </c>
      <c r="C27" s="40" t="s">
        <v>33</v>
      </c>
      <c r="D27" s="27">
        <v>35626</v>
      </c>
      <c r="E27" s="37">
        <v>12</v>
      </c>
      <c r="F27" s="29">
        <v>36738</v>
      </c>
      <c r="G27" s="30">
        <v>12</v>
      </c>
      <c r="H27" s="31">
        <f t="shared" si="0"/>
        <v>-1112</v>
      </c>
      <c r="I27" s="32">
        <f t="shared" si="1"/>
        <v>-3.0268386956285045E-2</v>
      </c>
      <c r="J27" s="33">
        <f t="shared" si="2"/>
        <v>427512</v>
      </c>
      <c r="K27" s="34">
        <f t="shared" si="3"/>
        <v>440856</v>
      </c>
      <c r="L27" s="31">
        <f t="shared" si="4"/>
        <v>-13344</v>
      </c>
      <c r="M27" s="32">
        <f t="shared" si="5"/>
        <v>-3.0268386956285045E-2</v>
      </c>
    </row>
    <row r="28" spans="1:16" x14ac:dyDescent="0.25">
      <c r="A28" s="24" t="s">
        <v>45</v>
      </c>
      <c r="B28" s="25" t="s">
        <v>37</v>
      </c>
      <c r="C28" s="40" t="s">
        <v>33</v>
      </c>
      <c r="D28" s="27">
        <v>33495</v>
      </c>
      <c r="E28" s="37">
        <v>12</v>
      </c>
      <c r="F28" s="29">
        <v>33254</v>
      </c>
      <c r="G28" s="30">
        <v>12</v>
      </c>
      <c r="H28" s="31">
        <f t="shared" si="0"/>
        <v>241</v>
      </c>
      <c r="I28" s="32">
        <f t="shared" si="1"/>
        <v>7.247248451314128E-3</v>
      </c>
      <c r="J28" s="33">
        <f t="shared" si="2"/>
        <v>401940</v>
      </c>
      <c r="K28" s="34">
        <f t="shared" si="3"/>
        <v>399048</v>
      </c>
      <c r="L28" s="31">
        <f t="shared" si="4"/>
        <v>2892</v>
      </c>
      <c r="M28" s="32">
        <f t="shared" si="5"/>
        <v>7.247248451314128E-3</v>
      </c>
    </row>
    <row r="29" spans="1:16" x14ac:dyDescent="0.25">
      <c r="A29" s="24" t="s">
        <v>46</v>
      </c>
      <c r="B29" s="25" t="s">
        <v>47</v>
      </c>
      <c r="C29" s="26" t="s">
        <v>48</v>
      </c>
      <c r="D29" s="27">
        <v>33228</v>
      </c>
      <c r="E29" s="43">
        <v>11</v>
      </c>
      <c r="F29" s="29">
        <v>36347</v>
      </c>
      <c r="G29" s="39">
        <v>11</v>
      </c>
      <c r="H29" s="31">
        <f t="shared" si="0"/>
        <v>-3119</v>
      </c>
      <c r="I29" s="32">
        <f t="shared" si="1"/>
        <v>-8.5811758879687464E-2</v>
      </c>
      <c r="J29" s="33">
        <f t="shared" si="2"/>
        <v>365508</v>
      </c>
      <c r="K29" s="34">
        <f t="shared" si="3"/>
        <v>399817</v>
      </c>
      <c r="L29" s="31">
        <f t="shared" si="4"/>
        <v>-34309</v>
      </c>
      <c r="M29" s="32">
        <f t="shared" si="5"/>
        <v>-8.5811758879687464E-2</v>
      </c>
    </row>
    <row r="30" spans="1:16" x14ac:dyDescent="0.25">
      <c r="A30" s="24" t="s">
        <v>49</v>
      </c>
      <c r="B30" s="25" t="s">
        <v>50</v>
      </c>
      <c r="C30" s="26" t="s">
        <v>15</v>
      </c>
      <c r="D30" s="27">
        <v>30787</v>
      </c>
      <c r="E30" s="28">
        <v>12</v>
      </c>
      <c r="F30" s="29">
        <v>36015</v>
      </c>
      <c r="G30" s="30">
        <v>12</v>
      </c>
      <c r="H30" s="31">
        <f t="shared" si="0"/>
        <v>-5228</v>
      </c>
      <c r="I30" s="32">
        <f t="shared" si="1"/>
        <v>-0.14516173816465361</v>
      </c>
      <c r="J30" s="33">
        <f t="shared" si="2"/>
        <v>369444</v>
      </c>
      <c r="K30" s="34">
        <f t="shared" si="3"/>
        <v>432180</v>
      </c>
      <c r="L30" s="31">
        <f t="shared" si="4"/>
        <v>-62736</v>
      </c>
      <c r="M30" s="32">
        <f t="shared" si="5"/>
        <v>-0.14516173816465361</v>
      </c>
    </row>
    <row r="31" spans="1:16" x14ac:dyDescent="0.25">
      <c r="A31" s="24" t="s">
        <v>51</v>
      </c>
      <c r="B31" s="25" t="s">
        <v>35</v>
      </c>
      <c r="C31" s="26" t="s">
        <v>15</v>
      </c>
      <c r="D31" s="27">
        <v>30654</v>
      </c>
      <c r="E31" s="28">
        <v>12</v>
      </c>
      <c r="F31" s="29">
        <v>30279</v>
      </c>
      <c r="G31" s="30">
        <v>12</v>
      </c>
      <c r="H31" s="31">
        <f t="shared" si="0"/>
        <v>375</v>
      </c>
      <c r="I31" s="32">
        <f t="shared" si="1"/>
        <v>1.2384821163182404E-2</v>
      </c>
      <c r="J31" s="33">
        <f t="shared" si="2"/>
        <v>367848</v>
      </c>
      <c r="K31" s="34">
        <f t="shared" si="3"/>
        <v>363348</v>
      </c>
      <c r="L31" s="31">
        <f t="shared" si="4"/>
        <v>4500</v>
      </c>
      <c r="M31" s="32">
        <f t="shared" si="5"/>
        <v>1.2384821163182404E-2</v>
      </c>
      <c r="O31" s="35"/>
      <c r="P31" s="36"/>
    </row>
    <row r="32" spans="1:16" x14ac:dyDescent="0.25">
      <c r="A32" s="24" t="s">
        <v>52</v>
      </c>
      <c r="B32" s="25" t="s">
        <v>53</v>
      </c>
      <c r="C32" s="26" t="s">
        <v>54</v>
      </c>
      <c r="D32" s="27">
        <v>30121</v>
      </c>
      <c r="E32" s="28">
        <v>10</v>
      </c>
      <c r="F32" s="29">
        <v>31236</v>
      </c>
      <c r="G32" s="39">
        <v>10</v>
      </c>
      <c r="H32" s="31">
        <f t="shared" si="0"/>
        <v>-1115</v>
      </c>
      <c r="I32" s="32">
        <f t="shared" si="1"/>
        <v>-3.5695991804328336E-2</v>
      </c>
      <c r="J32" s="33">
        <f t="shared" si="2"/>
        <v>301210</v>
      </c>
      <c r="K32" s="34">
        <f t="shared" si="3"/>
        <v>312360</v>
      </c>
      <c r="L32" s="31">
        <f t="shared" si="4"/>
        <v>-11150</v>
      </c>
      <c r="M32" s="32">
        <f t="shared" si="5"/>
        <v>-3.5695991804328336E-2</v>
      </c>
    </row>
    <row r="33" spans="1:16" x14ac:dyDescent="0.25">
      <c r="A33" s="24" t="s">
        <v>55</v>
      </c>
      <c r="B33" s="25" t="s">
        <v>56</v>
      </c>
      <c r="C33" s="26" t="s">
        <v>15</v>
      </c>
      <c r="D33" s="27">
        <v>30105</v>
      </c>
      <c r="E33" s="28">
        <v>12</v>
      </c>
      <c r="F33" s="29">
        <v>32390</v>
      </c>
      <c r="G33" s="30">
        <v>12</v>
      </c>
      <c r="H33" s="31">
        <f t="shared" si="0"/>
        <v>-2285</v>
      </c>
      <c r="I33" s="32">
        <f t="shared" si="1"/>
        <v>-7.0546464958320468E-2</v>
      </c>
      <c r="J33" s="33">
        <f t="shared" si="2"/>
        <v>361260</v>
      </c>
      <c r="K33" s="34">
        <f t="shared" si="3"/>
        <v>388680</v>
      </c>
      <c r="L33" s="31">
        <f t="shared" si="4"/>
        <v>-27420</v>
      </c>
      <c r="M33" s="32">
        <f t="shared" si="5"/>
        <v>-7.0546464958320468E-2</v>
      </c>
    </row>
    <row r="34" spans="1:16" x14ac:dyDescent="0.25">
      <c r="A34" s="24" t="s">
        <v>57</v>
      </c>
      <c r="B34" s="25" t="s">
        <v>35</v>
      </c>
      <c r="C34" s="26" t="s">
        <v>15</v>
      </c>
      <c r="D34" s="27">
        <v>29988</v>
      </c>
      <c r="E34" s="28">
        <v>16</v>
      </c>
      <c r="F34" s="29">
        <v>27670</v>
      </c>
      <c r="G34" s="30">
        <v>16</v>
      </c>
      <c r="H34" s="31">
        <f t="shared" si="0"/>
        <v>2318</v>
      </c>
      <c r="I34" s="32">
        <f t="shared" si="1"/>
        <v>8.3773039392844237E-2</v>
      </c>
      <c r="J34" s="33">
        <f t="shared" si="2"/>
        <v>479808</v>
      </c>
      <c r="K34" s="34">
        <f t="shared" si="3"/>
        <v>442720</v>
      </c>
      <c r="L34" s="31">
        <f t="shared" si="4"/>
        <v>37088</v>
      </c>
      <c r="M34" s="32">
        <f t="shared" si="5"/>
        <v>8.3773039392844237E-2</v>
      </c>
    </row>
    <row r="35" spans="1:16" x14ac:dyDescent="0.25">
      <c r="A35" s="24" t="s">
        <v>58</v>
      </c>
      <c r="B35" s="25" t="s">
        <v>37</v>
      </c>
      <c r="C35" s="26" t="s">
        <v>18</v>
      </c>
      <c r="D35" s="44">
        <v>28455</v>
      </c>
      <c r="E35" s="45">
        <v>8</v>
      </c>
      <c r="F35" s="46">
        <v>28935</v>
      </c>
      <c r="G35" s="47">
        <v>6</v>
      </c>
      <c r="H35" s="31">
        <f t="shared" si="0"/>
        <v>-480</v>
      </c>
      <c r="I35" s="32">
        <f t="shared" si="1"/>
        <v>-1.6588906168999482E-2</v>
      </c>
      <c r="J35" s="33">
        <f t="shared" si="2"/>
        <v>227640</v>
      </c>
      <c r="K35" s="34">
        <f t="shared" si="3"/>
        <v>173610</v>
      </c>
      <c r="L35" s="31">
        <f t="shared" si="4"/>
        <v>54030</v>
      </c>
      <c r="M35" s="32">
        <f t="shared" si="5"/>
        <v>0.31121479177466738</v>
      </c>
    </row>
    <row r="36" spans="1:16" x14ac:dyDescent="0.25">
      <c r="A36" s="24" t="s">
        <v>59</v>
      </c>
      <c r="B36" s="25" t="s">
        <v>37</v>
      </c>
      <c r="C36" s="26" t="s">
        <v>15</v>
      </c>
      <c r="D36" s="27">
        <v>28454</v>
      </c>
      <c r="E36" s="43">
        <v>10</v>
      </c>
      <c r="F36" s="29">
        <v>28684</v>
      </c>
      <c r="G36" s="39">
        <v>8</v>
      </c>
      <c r="H36" s="31">
        <f t="shared" si="0"/>
        <v>-230</v>
      </c>
      <c r="I36" s="32">
        <f t="shared" si="1"/>
        <v>-8.0184074745502723E-3</v>
      </c>
      <c r="J36" s="33">
        <f t="shared" si="2"/>
        <v>284540</v>
      </c>
      <c r="K36" s="34">
        <f t="shared" si="3"/>
        <v>229472</v>
      </c>
      <c r="L36" s="31">
        <f t="shared" si="4"/>
        <v>55068</v>
      </c>
      <c r="M36" s="32">
        <f t="shared" si="5"/>
        <v>0.23997699065681216</v>
      </c>
    </row>
    <row r="37" spans="1:16" x14ac:dyDescent="0.25">
      <c r="A37" s="24" t="s">
        <v>60</v>
      </c>
      <c r="B37" s="25" t="s">
        <v>35</v>
      </c>
      <c r="C37" s="26" t="s">
        <v>18</v>
      </c>
      <c r="D37" s="27">
        <v>27260</v>
      </c>
      <c r="E37" s="37">
        <v>8</v>
      </c>
      <c r="F37" s="29">
        <v>26213</v>
      </c>
      <c r="G37" s="30">
        <v>12</v>
      </c>
      <c r="H37" s="31">
        <f t="shared" si="0"/>
        <v>1047</v>
      </c>
      <c r="I37" s="32">
        <f t="shared" si="1"/>
        <v>3.9942013504749553E-2</v>
      </c>
      <c r="J37" s="33">
        <f t="shared" si="2"/>
        <v>218080</v>
      </c>
      <c r="K37" s="34">
        <f t="shared" si="3"/>
        <v>314556</v>
      </c>
      <c r="L37" s="31">
        <f t="shared" si="4"/>
        <v>-96476</v>
      </c>
      <c r="M37" s="32">
        <f t="shared" si="5"/>
        <v>-0.30670532433016695</v>
      </c>
      <c r="O37" s="35"/>
      <c r="P37" s="36"/>
    </row>
    <row r="38" spans="1:16" x14ac:dyDescent="0.25">
      <c r="A38" s="24" t="s">
        <v>61</v>
      </c>
      <c r="B38" s="25" t="s">
        <v>62</v>
      </c>
      <c r="C38" s="26" t="s">
        <v>15</v>
      </c>
      <c r="D38" s="27">
        <v>27222</v>
      </c>
      <c r="E38" s="28">
        <v>10</v>
      </c>
      <c r="F38" s="29">
        <v>18640</v>
      </c>
      <c r="G38" s="30">
        <v>9</v>
      </c>
      <c r="H38" s="31">
        <f t="shared" si="0"/>
        <v>8582</v>
      </c>
      <c r="I38" s="32">
        <f t="shared" si="1"/>
        <v>0.46040772532188839</v>
      </c>
      <c r="J38" s="33">
        <f t="shared" si="2"/>
        <v>272220</v>
      </c>
      <c r="K38" s="34">
        <f t="shared" si="3"/>
        <v>167760</v>
      </c>
      <c r="L38" s="31">
        <f t="shared" si="4"/>
        <v>104460</v>
      </c>
      <c r="M38" s="32">
        <f t="shared" si="5"/>
        <v>0.62267525035765381</v>
      </c>
    </row>
    <row r="39" spans="1:16" x14ac:dyDescent="0.25">
      <c r="A39" s="24" t="s">
        <v>63</v>
      </c>
      <c r="B39" s="30" t="s">
        <v>53</v>
      </c>
      <c r="C39" s="26" t="s">
        <v>18</v>
      </c>
      <c r="D39" s="27">
        <v>24791</v>
      </c>
      <c r="E39" s="37">
        <v>11</v>
      </c>
      <c r="F39" s="29">
        <v>24261</v>
      </c>
      <c r="G39" s="30">
        <v>11</v>
      </c>
      <c r="H39" s="31">
        <f t="shared" si="0"/>
        <v>530</v>
      </c>
      <c r="I39" s="32">
        <f t="shared" si="1"/>
        <v>2.184576068587445E-2</v>
      </c>
      <c r="J39" s="33">
        <f t="shared" si="2"/>
        <v>272701</v>
      </c>
      <c r="K39" s="34">
        <f t="shared" si="3"/>
        <v>266871</v>
      </c>
      <c r="L39" s="31">
        <f t="shared" si="4"/>
        <v>5830</v>
      </c>
      <c r="M39" s="32">
        <f t="shared" si="5"/>
        <v>2.184576068587445E-2</v>
      </c>
    </row>
    <row r="40" spans="1:16" x14ac:dyDescent="0.25">
      <c r="A40" s="24" t="s">
        <v>64</v>
      </c>
      <c r="B40" s="25" t="s">
        <v>37</v>
      </c>
      <c r="C40" s="40" t="s">
        <v>33</v>
      </c>
      <c r="D40" s="27">
        <v>24178</v>
      </c>
      <c r="E40" s="37">
        <v>12</v>
      </c>
      <c r="F40" s="29">
        <v>28027</v>
      </c>
      <c r="G40" s="30">
        <v>12</v>
      </c>
      <c r="H40" s="31">
        <f t="shared" si="0"/>
        <v>-3849</v>
      </c>
      <c r="I40" s="32">
        <f t="shared" si="1"/>
        <v>-0.13733185856495522</v>
      </c>
      <c r="J40" s="33">
        <f t="shared" si="2"/>
        <v>290136</v>
      </c>
      <c r="K40" s="34">
        <f t="shared" si="3"/>
        <v>336324</v>
      </c>
      <c r="L40" s="31">
        <f t="shared" si="4"/>
        <v>-46188</v>
      </c>
      <c r="M40" s="32">
        <f t="shared" si="5"/>
        <v>-0.13733185856495522</v>
      </c>
    </row>
    <row r="41" spans="1:16" x14ac:dyDescent="0.25">
      <c r="A41" s="24" t="s">
        <v>65</v>
      </c>
      <c r="B41" s="25" t="s">
        <v>32</v>
      </c>
      <c r="C41" s="48" t="s">
        <v>33</v>
      </c>
      <c r="D41" s="27">
        <v>23524</v>
      </c>
      <c r="E41" s="28">
        <v>18</v>
      </c>
      <c r="F41" s="29">
        <v>24857</v>
      </c>
      <c r="G41" s="30">
        <v>18</v>
      </c>
      <c r="H41" s="31">
        <f t="shared" si="0"/>
        <v>-1333</v>
      </c>
      <c r="I41" s="32">
        <f t="shared" si="1"/>
        <v>-5.3626744981292995E-2</v>
      </c>
      <c r="J41" s="33">
        <f t="shared" si="2"/>
        <v>423432</v>
      </c>
      <c r="K41" s="34">
        <f t="shared" si="3"/>
        <v>447426</v>
      </c>
      <c r="L41" s="31">
        <f t="shared" si="4"/>
        <v>-23994</v>
      </c>
      <c r="M41" s="32">
        <f t="shared" si="5"/>
        <v>-5.3626744981292995E-2</v>
      </c>
      <c r="O41" s="35"/>
      <c r="P41" s="36"/>
    </row>
    <row r="42" spans="1:16" x14ac:dyDescent="0.25">
      <c r="A42" s="24" t="s">
        <v>66</v>
      </c>
      <c r="B42" s="25" t="s">
        <v>62</v>
      </c>
      <c r="C42" s="26" t="s">
        <v>33</v>
      </c>
      <c r="D42" s="27">
        <v>23409</v>
      </c>
      <c r="E42" s="28">
        <v>18</v>
      </c>
      <c r="F42" s="29">
        <v>27578</v>
      </c>
      <c r="G42" s="30">
        <v>18</v>
      </c>
      <c r="H42" s="31">
        <f t="shared" si="0"/>
        <v>-4169</v>
      </c>
      <c r="I42" s="32">
        <f t="shared" si="1"/>
        <v>-0.1511712234389731</v>
      </c>
      <c r="J42" s="33">
        <f t="shared" si="2"/>
        <v>421362</v>
      </c>
      <c r="K42" s="34">
        <f t="shared" si="3"/>
        <v>496404</v>
      </c>
      <c r="L42" s="31">
        <f t="shared" si="4"/>
        <v>-75042</v>
      </c>
      <c r="M42" s="32">
        <f t="shared" si="5"/>
        <v>-0.1511712234389731</v>
      </c>
    </row>
    <row r="43" spans="1:16" x14ac:dyDescent="0.25">
      <c r="A43" s="24" t="s">
        <v>67</v>
      </c>
      <c r="B43" s="25" t="s">
        <v>17</v>
      </c>
      <c r="C43" s="26" t="s">
        <v>18</v>
      </c>
      <c r="D43" s="27">
        <v>22868</v>
      </c>
      <c r="E43" s="37">
        <v>50</v>
      </c>
      <c r="F43" s="29">
        <v>26204</v>
      </c>
      <c r="G43" s="30">
        <v>50</v>
      </c>
      <c r="H43" s="31">
        <f t="shared" si="0"/>
        <v>-3336</v>
      </c>
      <c r="I43" s="32">
        <f t="shared" si="1"/>
        <v>-0.12730880781560067</v>
      </c>
      <c r="J43" s="33">
        <f t="shared" si="2"/>
        <v>1143400</v>
      </c>
      <c r="K43" s="34">
        <f t="shared" si="3"/>
        <v>1310200</v>
      </c>
      <c r="L43" s="31">
        <f t="shared" si="4"/>
        <v>-166800</v>
      </c>
      <c r="M43" s="32">
        <f t="shared" si="5"/>
        <v>-0.12730880781560067</v>
      </c>
    </row>
    <row r="44" spans="1:16" x14ac:dyDescent="0.25">
      <c r="A44" s="24" t="s">
        <v>68</v>
      </c>
      <c r="B44" s="25" t="s">
        <v>37</v>
      </c>
      <c r="C44" s="26" t="s">
        <v>15</v>
      </c>
      <c r="D44" s="27">
        <v>21454</v>
      </c>
      <c r="E44" s="43">
        <v>10</v>
      </c>
      <c r="F44" s="29">
        <v>21770</v>
      </c>
      <c r="G44" s="39">
        <v>9</v>
      </c>
      <c r="H44" s="31">
        <f t="shared" si="0"/>
        <v>-316</v>
      </c>
      <c r="I44" s="32">
        <f t="shared" si="1"/>
        <v>-1.4515388148828664E-2</v>
      </c>
      <c r="J44" s="33">
        <f t="shared" si="2"/>
        <v>214540</v>
      </c>
      <c r="K44" s="34">
        <f t="shared" si="3"/>
        <v>195930</v>
      </c>
      <c r="L44" s="31">
        <f t="shared" si="4"/>
        <v>18610</v>
      </c>
      <c r="M44" s="32">
        <f t="shared" si="5"/>
        <v>9.4982902056857041E-2</v>
      </c>
    </row>
    <row r="45" spans="1:16" x14ac:dyDescent="0.25">
      <c r="A45" s="24" t="s">
        <v>69</v>
      </c>
      <c r="B45" s="25" t="s">
        <v>35</v>
      </c>
      <c r="C45" s="26" t="s">
        <v>18</v>
      </c>
      <c r="D45" s="27">
        <v>21378</v>
      </c>
      <c r="E45" s="37">
        <v>14</v>
      </c>
      <c r="F45" s="29">
        <v>31853</v>
      </c>
      <c r="G45" s="30">
        <v>14</v>
      </c>
      <c r="H45" s="31">
        <f t="shared" si="0"/>
        <v>-10475</v>
      </c>
      <c r="I45" s="32">
        <f t="shared" si="1"/>
        <v>-0.32885442501491224</v>
      </c>
      <c r="J45" s="33">
        <f t="shared" si="2"/>
        <v>299292</v>
      </c>
      <c r="K45" s="34">
        <f t="shared" si="3"/>
        <v>445942</v>
      </c>
      <c r="L45" s="31">
        <f t="shared" si="4"/>
        <v>-146650</v>
      </c>
      <c r="M45" s="32">
        <f t="shared" si="5"/>
        <v>-0.32885442501491224</v>
      </c>
    </row>
    <row r="46" spans="1:16" x14ac:dyDescent="0.25">
      <c r="A46" s="49" t="s">
        <v>70</v>
      </c>
      <c r="B46" s="25" t="s">
        <v>35</v>
      </c>
      <c r="C46" s="40" t="s">
        <v>33</v>
      </c>
      <c r="D46" s="44">
        <v>21311</v>
      </c>
      <c r="E46" s="42">
        <v>12</v>
      </c>
      <c r="F46" s="46">
        <v>22643</v>
      </c>
      <c r="G46" s="30">
        <v>12</v>
      </c>
      <c r="H46" s="31">
        <f t="shared" si="0"/>
        <v>-1332</v>
      </c>
      <c r="I46" s="32">
        <f t="shared" si="1"/>
        <v>-5.8826127279954073E-2</v>
      </c>
      <c r="J46" s="33">
        <f t="shared" si="2"/>
        <v>255732</v>
      </c>
      <c r="K46" s="34">
        <f t="shared" si="3"/>
        <v>271716</v>
      </c>
      <c r="L46" s="31">
        <f t="shared" si="4"/>
        <v>-15984</v>
      </c>
      <c r="M46" s="32">
        <f t="shared" si="5"/>
        <v>-5.8826127279954073E-2</v>
      </c>
    </row>
    <row r="47" spans="1:16" x14ac:dyDescent="0.25">
      <c r="A47" s="49" t="s">
        <v>71</v>
      </c>
      <c r="B47" s="25" t="s">
        <v>72</v>
      </c>
      <c r="C47" s="40" t="s">
        <v>33</v>
      </c>
      <c r="D47" s="44">
        <v>19321</v>
      </c>
      <c r="E47" s="42">
        <v>9</v>
      </c>
      <c r="F47" s="46">
        <v>18343</v>
      </c>
      <c r="G47" s="30">
        <v>10</v>
      </c>
      <c r="H47" s="31">
        <f t="shared" si="0"/>
        <v>978</v>
      </c>
      <c r="I47" s="32">
        <f t="shared" si="1"/>
        <v>5.3317341765251047E-2</v>
      </c>
      <c r="J47" s="33">
        <f t="shared" si="2"/>
        <v>173889</v>
      </c>
      <c r="K47" s="34">
        <f t="shared" si="3"/>
        <v>183430</v>
      </c>
      <c r="L47" s="31">
        <f t="shared" si="4"/>
        <v>-9541</v>
      </c>
      <c r="M47" s="32">
        <f t="shared" si="5"/>
        <v>-5.2014392411274056E-2</v>
      </c>
    </row>
    <row r="48" spans="1:16" x14ac:dyDescent="0.25">
      <c r="A48" s="49" t="s">
        <v>73</v>
      </c>
      <c r="B48" s="25" t="s">
        <v>35</v>
      </c>
      <c r="C48" s="26" t="s">
        <v>18</v>
      </c>
      <c r="D48" s="44">
        <v>19318</v>
      </c>
      <c r="E48" s="45">
        <v>7</v>
      </c>
      <c r="F48" s="46">
        <v>13424</v>
      </c>
      <c r="G48" s="47">
        <v>11</v>
      </c>
      <c r="H48" s="31">
        <f t="shared" si="0"/>
        <v>5894</v>
      </c>
      <c r="I48" s="32">
        <f t="shared" si="1"/>
        <v>0.4390643623361144</v>
      </c>
      <c r="J48" s="33">
        <f t="shared" si="2"/>
        <v>135226</v>
      </c>
      <c r="K48" s="34">
        <f t="shared" si="3"/>
        <v>147664</v>
      </c>
      <c r="L48" s="31">
        <f t="shared" si="4"/>
        <v>-12438</v>
      </c>
      <c r="M48" s="32">
        <f t="shared" si="5"/>
        <v>-8.4231769422472638E-2</v>
      </c>
    </row>
    <row r="49" spans="1:16" x14ac:dyDescent="0.25">
      <c r="A49" s="24" t="s">
        <v>74</v>
      </c>
      <c r="B49" s="30" t="s">
        <v>53</v>
      </c>
      <c r="C49" s="26" t="s">
        <v>18</v>
      </c>
      <c r="D49" s="27">
        <v>18281</v>
      </c>
      <c r="E49" s="37">
        <v>10</v>
      </c>
      <c r="F49" s="29">
        <v>18881</v>
      </c>
      <c r="G49" s="30">
        <v>10</v>
      </c>
      <c r="H49" s="31">
        <f t="shared" si="0"/>
        <v>-600</v>
      </c>
      <c r="I49" s="32">
        <f t="shared" si="1"/>
        <v>-3.1777977861342087E-2</v>
      </c>
      <c r="J49" s="33">
        <f t="shared" si="2"/>
        <v>182810</v>
      </c>
      <c r="K49" s="34">
        <f t="shared" si="3"/>
        <v>188810</v>
      </c>
      <c r="L49" s="31">
        <f t="shared" si="4"/>
        <v>-6000</v>
      </c>
      <c r="M49" s="32">
        <f t="shared" si="5"/>
        <v>-3.1777977861342087E-2</v>
      </c>
    </row>
    <row r="50" spans="1:16" x14ac:dyDescent="0.25">
      <c r="A50" s="24" t="s">
        <v>75</v>
      </c>
      <c r="B50" s="25" t="s">
        <v>56</v>
      </c>
      <c r="C50" s="26" t="s">
        <v>18</v>
      </c>
      <c r="D50" s="27">
        <v>16291</v>
      </c>
      <c r="E50" s="37">
        <v>11</v>
      </c>
      <c r="F50" s="29">
        <v>17915</v>
      </c>
      <c r="G50" s="30">
        <v>10</v>
      </c>
      <c r="H50" s="31">
        <f t="shared" si="0"/>
        <v>-1624</v>
      </c>
      <c r="I50" s="32">
        <f t="shared" si="1"/>
        <v>-9.0650293050516334E-2</v>
      </c>
      <c r="J50" s="33">
        <f t="shared" si="2"/>
        <v>179201</v>
      </c>
      <c r="K50" s="34">
        <f t="shared" si="3"/>
        <v>179150</v>
      </c>
      <c r="L50" s="31">
        <f t="shared" si="4"/>
        <v>51</v>
      </c>
      <c r="M50" s="32">
        <f t="shared" si="5"/>
        <v>2.8467764443204017E-4</v>
      </c>
    </row>
    <row r="51" spans="1:16" x14ac:dyDescent="0.25">
      <c r="A51" s="24" t="s">
        <v>76</v>
      </c>
      <c r="B51" s="25" t="s">
        <v>37</v>
      </c>
      <c r="C51" s="26" t="s">
        <v>33</v>
      </c>
      <c r="D51" s="27">
        <v>16072</v>
      </c>
      <c r="E51" s="28">
        <v>18</v>
      </c>
      <c r="F51" s="29">
        <v>18277</v>
      </c>
      <c r="G51" s="30">
        <v>18</v>
      </c>
      <c r="H51" s="31">
        <f t="shared" si="0"/>
        <v>-2205</v>
      </c>
      <c r="I51" s="32">
        <f t="shared" si="1"/>
        <v>-0.12064343163538874</v>
      </c>
      <c r="J51" s="33">
        <f t="shared" si="2"/>
        <v>289296</v>
      </c>
      <c r="K51" s="34">
        <f t="shared" si="3"/>
        <v>328986</v>
      </c>
      <c r="L51" s="31">
        <f t="shared" si="4"/>
        <v>-39690</v>
      </c>
      <c r="M51" s="32">
        <f t="shared" si="5"/>
        <v>-0.12064343163538874</v>
      </c>
      <c r="O51" s="35"/>
      <c r="P51" s="36"/>
    </row>
    <row r="52" spans="1:16" x14ac:dyDescent="0.25">
      <c r="A52" s="24" t="s">
        <v>77</v>
      </c>
      <c r="B52" s="25" t="s">
        <v>37</v>
      </c>
      <c r="C52" s="26" t="s">
        <v>18</v>
      </c>
      <c r="D52" s="44">
        <v>15535</v>
      </c>
      <c r="E52" s="45">
        <v>6</v>
      </c>
      <c r="F52" s="46">
        <v>16730</v>
      </c>
      <c r="G52" s="47">
        <v>4</v>
      </c>
      <c r="H52" s="31">
        <f t="shared" si="0"/>
        <v>-1195</v>
      </c>
      <c r="I52" s="32">
        <f t="shared" si="1"/>
        <v>-7.1428571428571425E-2</v>
      </c>
      <c r="J52" s="33">
        <f t="shared" si="2"/>
        <v>93210</v>
      </c>
      <c r="K52" s="34">
        <f t="shared" si="3"/>
        <v>66920</v>
      </c>
      <c r="L52" s="31">
        <f t="shared" si="4"/>
        <v>26290</v>
      </c>
      <c r="M52" s="32">
        <f t="shared" si="5"/>
        <v>0.39285714285714285</v>
      </c>
    </row>
    <row r="53" spans="1:16" x14ac:dyDescent="0.25">
      <c r="A53" s="24" t="s">
        <v>78</v>
      </c>
      <c r="B53" s="25" t="s">
        <v>56</v>
      </c>
      <c r="C53" s="26" t="s">
        <v>15</v>
      </c>
      <c r="D53" s="27">
        <v>15526</v>
      </c>
      <c r="E53" s="28">
        <v>10</v>
      </c>
      <c r="F53" s="29">
        <v>15842</v>
      </c>
      <c r="G53" s="30">
        <v>10</v>
      </c>
      <c r="H53" s="31">
        <f t="shared" si="0"/>
        <v>-316</v>
      </c>
      <c r="I53" s="32">
        <f t="shared" si="1"/>
        <v>-1.9946976391869712E-2</v>
      </c>
      <c r="J53" s="33">
        <f t="shared" si="2"/>
        <v>155260</v>
      </c>
      <c r="K53" s="34">
        <f t="shared" si="3"/>
        <v>158420</v>
      </c>
      <c r="L53" s="31">
        <f t="shared" si="4"/>
        <v>-3160</v>
      </c>
      <c r="M53" s="32">
        <f t="shared" si="5"/>
        <v>-1.9946976391869712E-2</v>
      </c>
      <c r="O53" s="35"/>
      <c r="P53" s="36"/>
    </row>
    <row r="54" spans="1:16" x14ac:dyDescent="0.25">
      <c r="A54" s="24" t="s">
        <v>79</v>
      </c>
      <c r="B54" s="25" t="s">
        <v>37</v>
      </c>
      <c r="C54" s="26" t="s">
        <v>15</v>
      </c>
      <c r="D54" s="27">
        <v>15403</v>
      </c>
      <c r="E54" s="50">
        <v>9</v>
      </c>
      <c r="F54" s="29">
        <v>16372</v>
      </c>
      <c r="G54" s="39">
        <v>9</v>
      </c>
      <c r="H54" s="31">
        <f t="shared" si="0"/>
        <v>-969</v>
      </c>
      <c r="I54" s="32">
        <f t="shared" si="1"/>
        <v>-5.9186415831908139E-2</v>
      </c>
      <c r="J54" s="51">
        <f t="shared" si="2"/>
        <v>138627</v>
      </c>
      <c r="K54" s="34">
        <f t="shared" si="3"/>
        <v>147348</v>
      </c>
      <c r="L54" s="31">
        <f t="shared" si="4"/>
        <v>-8721</v>
      </c>
      <c r="M54" s="32">
        <f t="shared" si="5"/>
        <v>-5.9186415831908139E-2</v>
      </c>
      <c r="N54" s="132" t="s">
        <v>168</v>
      </c>
    </row>
    <row r="55" spans="1:16" x14ac:dyDescent="0.25">
      <c r="A55" s="24" t="s">
        <v>80</v>
      </c>
      <c r="B55" s="25" t="s">
        <v>72</v>
      </c>
      <c r="C55" s="26" t="s">
        <v>15</v>
      </c>
      <c r="D55" s="27">
        <v>14913</v>
      </c>
      <c r="E55" s="50">
        <v>7</v>
      </c>
      <c r="F55" s="29">
        <v>14026</v>
      </c>
      <c r="G55" s="39">
        <v>7</v>
      </c>
      <c r="H55" s="31">
        <f t="shared" si="0"/>
        <v>887</v>
      </c>
      <c r="I55" s="32">
        <f t="shared" si="1"/>
        <v>6.3239697704263506E-2</v>
      </c>
      <c r="J55" s="51">
        <f t="shared" si="2"/>
        <v>104391</v>
      </c>
      <c r="K55" s="34">
        <f t="shared" si="3"/>
        <v>98182</v>
      </c>
      <c r="L55" s="31">
        <f t="shared" si="4"/>
        <v>6209</v>
      </c>
      <c r="M55" s="32">
        <f t="shared" si="5"/>
        <v>6.3239697704263506E-2</v>
      </c>
      <c r="O55" s="35"/>
      <c r="P55" s="36"/>
    </row>
    <row r="56" spans="1:16" x14ac:dyDescent="0.25">
      <c r="A56" s="24" t="s">
        <v>25</v>
      </c>
      <c r="B56" s="25" t="s">
        <v>25</v>
      </c>
      <c r="C56" s="26" t="s">
        <v>15</v>
      </c>
      <c r="D56" s="27">
        <v>14493</v>
      </c>
      <c r="E56" s="28">
        <v>11</v>
      </c>
      <c r="F56" s="29">
        <v>13079</v>
      </c>
      <c r="G56" s="30">
        <v>11</v>
      </c>
      <c r="H56" s="31">
        <f t="shared" si="0"/>
        <v>1414</v>
      </c>
      <c r="I56" s="32">
        <f t="shared" si="1"/>
        <v>0.10811224099701812</v>
      </c>
      <c r="J56" s="33">
        <f t="shared" si="2"/>
        <v>159423</v>
      </c>
      <c r="K56" s="34">
        <f t="shared" si="3"/>
        <v>143869</v>
      </c>
      <c r="L56" s="31">
        <f t="shared" si="4"/>
        <v>15554</v>
      </c>
      <c r="M56" s="32">
        <f t="shared" si="5"/>
        <v>0.10811224099701812</v>
      </c>
    </row>
    <row r="57" spans="1:16" x14ac:dyDescent="0.25">
      <c r="A57" s="24" t="s">
        <v>81</v>
      </c>
      <c r="B57" s="25" t="s">
        <v>56</v>
      </c>
      <c r="C57" s="26" t="s">
        <v>15</v>
      </c>
      <c r="D57" s="27">
        <v>13349</v>
      </c>
      <c r="E57" s="28">
        <v>10</v>
      </c>
      <c r="F57" s="29">
        <v>14189</v>
      </c>
      <c r="G57" s="30">
        <v>10</v>
      </c>
      <c r="H57" s="31">
        <f t="shared" si="0"/>
        <v>-840</v>
      </c>
      <c r="I57" s="32">
        <f t="shared" si="1"/>
        <v>-5.9200789343857918E-2</v>
      </c>
      <c r="J57" s="33">
        <f t="shared" si="2"/>
        <v>133490</v>
      </c>
      <c r="K57" s="34">
        <f t="shared" si="3"/>
        <v>141890</v>
      </c>
      <c r="L57" s="31">
        <f t="shared" si="4"/>
        <v>-8400</v>
      </c>
      <c r="M57" s="32">
        <f t="shared" si="5"/>
        <v>-5.9200789343857918E-2</v>
      </c>
    </row>
    <row r="58" spans="1:16" x14ac:dyDescent="0.25">
      <c r="A58" s="49" t="s">
        <v>82</v>
      </c>
      <c r="B58" s="25" t="s">
        <v>62</v>
      </c>
      <c r="C58" s="40" t="s">
        <v>33</v>
      </c>
      <c r="D58" s="44">
        <v>12676</v>
      </c>
      <c r="E58" s="45">
        <v>7</v>
      </c>
      <c r="F58" s="46">
        <v>15050</v>
      </c>
      <c r="G58" s="47">
        <v>7</v>
      </c>
      <c r="H58" s="31">
        <f t="shared" si="0"/>
        <v>-2374</v>
      </c>
      <c r="I58" s="32">
        <f t="shared" si="1"/>
        <v>-0.15774086378737542</v>
      </c>
      <c r="J58" s="33">
        <f t="shared" si="2"/>
        <v>88732</v>
      </c>
      <c r="K58" s="34">
        <f t="shared" si="3"/>
        <v>105350</v>
      </c>
      <c r="L58" s="31">
        <f t="shared" si="4"/>
        <v>-16618</v>
      </c>
      <c r="M58" s="32">
        <f t="shared" si="5"/>
        <v>-0.15774086378737542</v>
      </c>
    </row>
    <row r="59" spans="1:16" x14ac:dyDescent="0.25">
      <c r="A59" s="24" t="s">
        <v>83</v>
      </c>
      <c r="B59" s="25" t="s">
        <v>17</v>
      </c>
      <c r="C59" s="26" t="s">
        <v>84</v>
      </c>
      <c r="D59" s="27">
        <v>11302</v>
      </c>
      <c r="E59" s="28">
        <v>50</v>
      </c>
      <c r="F59" s="29">
        <v>12500</v>
      </c>
      <c r="G59" s="39">
        <v>50</v>
      </c>
      <c r="H59" s="31">
        <f t="shared" si="0"/>
        <v>-1198</v>
      </c>
      <c r="I59" s="32">
        <f t="shared" si="1"/>
        <v>-9.5839999999999995E-2</v>
      </c>
      <c r="J59" s="33">
        <f t="shared" si="2"/>
        <v>565100</v>
      </c>
      <c r="K59" s="34">
        <f t="shared" si="3"/>
        <v>625000</v>
      </c>
      <c r="L59" s="31">
        <f t="shared" si="4"/>
        <v>-59900</v>
      </c>
      <c r="M59" s="32">
        <f t="shared" si="5"/>
        <v>-9.5839999999999995E-2</v>
      </c>
      <c r="O59" s="35"/>
      <c r="P59" s="36"/>
    </row>
    <row r="60" spans="1:16" x14ac:dyDescent="0.25">
      <c r="A60" s="24" t="s">
        <v>85</v>
      </c>
      <c r="B60" s="25" t="s">
        <v>53</v>
      </c>
      <c r="C60" s="26" t="s">
        <v>15</v>
      </c>
      <c r="D60" s="27">
        <v>10906</v>
      </c>
      <c r="E60" s="28">
        <v>11</v>
      </c>
      <c r="F60" s="29">
        <v>11827</v>
      </c>
      <c r="G60" s="30">
        <v>11</v>
      </c>
      <c r="H60" s="31">
        <f t="shared" si="0"/>
        <v>-921</v>
      </c>
      <c r="I60" s="32">
        <f t="shared" si="1"/>
        <v>-7.7872664242834191E-2</v>
      </c>
      <c r="J60" s="33">
        <f t="shared" si="2"/>
        <v>119966</v>
      </c>
      <c r="K60" s="34">
        <f t="shared" si="3"/>
        <v>130097</v>
      </c>
      <c r="L60" s="31">
        <f t="shared" si="4"/>
        <v>-10131</v>
      </c>
      <c r="M60" s="32">
        <f t="shared" si="5"/>
        <v>-7.7872664242834191E-2</v>
      </c>
    </row>
    <row r="61" spans="1:16" x14ac:dyDescent="0.25">
      <c r="A61" s="24" t="s">
        <v>86</v>
      </c>
      <c r="B61" s="25" t="s">
        <v>29</v>
      </c>
      <c r="C61" s="26" t="s">
        <v>30</v>
      </c>
      <c r="D61" s="27">
        <v>10426</v>
      </c>
      <c r="E61" s="28">
        <v>17</v>
      </c>
      <c r="F61" s="29">
        <v>12279</v>
      </c>
      <c r="G61" s="30">
        <v>17</v>
      </c>
      <c r="H61" s="31">
        <f t="shared" si="0"/>
        <v>-1853</v>
      </c>
      <c r="I61" s="32">
        <f t="shared" si="1"/>
        <v>-0.15090805440182425</v>
      </c>
      <c r="J61" s="33">
        <f t="shared" si="2"/>
        <v>177242</v>
      </c>
      <c r="K61" s="34">
        <f t="shared" si="3"/>
        <v>208743</v>
      </c>
      <c r="L61" s="31">
        <f t="shared" si="4"/>
        <v>-31501</v>
      </c>
      <c r="M61" s="32">
        <f t="shared" si="5"/>
        <v>-0.15090805440182425</v>
      </c>
    </row>
    <row r="62" spans="1:16" x14ac:dyDescent="0.25">
      <c r="A62" s="49" t="s">
        <v>87</v>
      </c>
      <c r="B62" s="25" t="s">
        <v>88</v>
      </c>
      <c r="C62" s="52" t="s">
        <v>89</v>
      </c>
      <c r="D62" s="27">
        <v>10299</v>
      </c>
      <c r="E62" s="53">
        <v>48</v>
      </c>
      <c r="F62" s="29">
        <v>10852</v>
      </c>
      <c r="G62" s="39">
        <v>48</v>
      </c>
      <c r="H62" s="31">
        <f t="shared" si="0"/>
        <v>-553</v>
      </c>
      <c r="I62" s="32">
        <f t="shared" si="1"/>
        <v>-5.0958348691485439E-2</v>
      </c>
      <c r="J62" s="33">
        <f t="shared" si="2"/>
        <v>494352</v>
      </c>
      <c r="K62" s="34">
        <f t="shared" si="3"/>
        <v>520896</v>
      </c>
      <c r="L62" s="31">
        <f t="shared" si="4"/>
        <v>-26544</v>
      </c>
      <c r="M62" s="32">
        <f t="shared" si="5"/>
        <v>-5.0958348691485439E-2</v>
      </c>
    </row>
    <row r="63" spans="1:16" x14ac:dyDescent="0.25">
      <c r="A63" s="24" t="s">
        <v>90</v>
      </c>
      <c r="B63" s="25" t="s">
        <v>88</v>
      </c>
      <c r="C63" s="26" t="s">
        <v>15</v>
      </c>
      <c r="D63" s="27">
        <v>9787</v>
      </c>
      <c r="E63" s="28">
        <v>12</v>
      </c>
      <c r="F63" s="29">
        <v>10655</v>
      </c>
      <c r="G63" s="30">
        <v>12</v>
      </c>
      <c r="H63" s="31">
        <f t="shared" si="0"/>
        <v>-868</v>
      </c>
      <c r="I63" s="32">
        <f t="shared" si="1"/>
        <v>-8.1464101360863447E-2</v>
      </c>
      <c r="J63" s="33">
        <f t="shared" si="2"/>
        <v>117444</v>
      </c>
      <c r="K63" s="34">
        <f t="shared" si="3"/>
        <v>127860</v>
      </c>
      <c r="L63" s="31">
        <f t="shared" si="4"/>
        <v>-10416</v>
      </c>
      <c r="M63" s="32">
        <f t="shared" si="5"/>
        <v>-8.1464101360863447E-2</v>
      </c>
    </row>
    <row r="64" spans="1:16" x14ac:dyDescent="0.25">
      <c r="A64" s="24" t="s">
        <v>91</v>
      </c>
      <c r="B64" s="25" t="s">
        <v>62</v>
      </c>
      <c r="C64" s="26" t="s">
        <v>33</v>
      </c>
      <c r="D64" s="27">
        <v>9624</v>
      </c>
      <c r="E64" s="28">
        <v>15</v>
      </c>
      <c r="F64" s="29">
        <v>10355</v>
      </c>
      <c r="G64" s="30">
        <v>15</v>
      </c>
      <c r="H64" s="31">
        <f t="shared" si="0"/>
        <v>-731</v>
      </c>
      <c r="I64" s="32">
        <f t="shared" si="1"/>
        <v>-7.0593915982617092E-2</v>
      </c>
      <c r="J64" s="33">
        <f t="shared" si="2"/>
        <v>144360</v>
      </c>
      <c r="K64" s="34">
        <f t="shared" si="3"/>
        <v>155325</v>
      </c>
      <c r="L64" s="31">
        <f t="shared" si="4"/>
        <v>-10965</v>
      </c>
      <c r="M64" s="32">
        <f t="shared" si="5"/>
        <v>-7.0593915982617092E-2</v>
      </c>
    </row>
    <row r="65" spans="1:16" x14ac:dyDescent="0.25">
      <c r="A65" s="24" t="s">
        <v>92</v>
      </c>
      <c r="B65" s="25" t="s">
        <v>32</v>
      </c>
      <c r="C65" s="26" t="s">
        <v>33</v>
      </c>
      <c r="D65" s="27">
        <v>9575</v>
      </c>
      <c r="E65" s="28">
        <v>12</v>
      </c>
      <c r="F65" s="29">
        <v>10371</v>
      </c>
      <c r="G65" s="30">
        <v>12</v>
      </c>
      <c r="H65" s="31">
        <f t="shared" si="0"/>
        <v>-796</v>
      </c>
      <c r="I65" s="32">
        <f t="shared" si="1"/>
        <v>-7.6752482884967693E-2</v>
      </c>
      <c r="J65" s="33">
        <f t="shared" si="2"/>
        <v>114900</v>
      </c>
      <c r="K65" s="34">
        <f t="shared" si="3"/>
        <v>124452</v>
      </c>
      <c r="L65" s="31">
        <f t="shared" si="4"/>
        <v>-9552</v>
      </c>
      <c r="M65" s="32">
        <f t="shared" si="5"/>
        <v>-7.6752482884967693E-2</v>
      </c>
    </row>
    <row r="66" spans="1:16" x14ac:dyDescent="0.25">
      <c r="A66" s="24" t="s">
        <v>93</v>
      </c>
      <c r="B66" s="25" t="s">
        <v>32</v>
      </c>
      <c r="C66" s="26" t="s">
        <v>94</v>
      </c>
      <c r="D66" s="27">
        <v>9168</v>
      </c>
      <c r="E66" s="28">
        <v>7</v>
      </c>
      <c r="F66" s="29">
        <v>9504</v>
      </c>
      <c r="G66" s="39">
        <v>7</v>
      </c>
      <c r="H66" s="31">
        <f t="shared" si="0"/>
        <v>-336</v>
      </c>
      <c r="I66" s="32">
        <f t="shared" si="1"/>
        <v>-3.5353535353535352E-2</v>
      </c>
      <c r="J66" s="33">
        <f t="shared" si="2"/>
        <v>64176</v>
      </c>
      <c r="K66" s="34">
        <f t="shared" si="3"/>
        <v>66528</v>
      </c>
      <c r="L66" s="31">
        <f t="shared" si="4"/>
        <v>-2352</v>
      </c>
      <c r="M66" s="32">
        <f t="shared" si="5"/>
        <v>-3.5353535353535352E-2</v>
      </c>
    </row>
    <row r="67" spans="1:16" x14ac:dyDescent="0.25">
      <c r="A67" s="49" t="s">
        <v>95</v>
      </c>
      <c r="B67" s="25" t="s">
        <v>32</v>
      </c>
      <c r="C67" s="52" t="s">
        <v>96</v>
      </c>
      <c r="D67" s="44">
        <v>8991</v>
      </c>
      <c r="E67" s="45">
        <v>10</v>
      </c>
      <c r="F67" s="46">
        <v>8876</v>
      </c>
      <c r="G67" s="39">
        <v>10</v>
      </c>
      <c r="H67" s="31">
        <f t="shared" si="0"/>
        <v>115</v>
      </c>
      <c r="I67" s="32">
        <f t="shared" si="1"/>
        <v>1.2956286615592609E-2</v>
      </c>
      <c r="J67" s="33">
        <f t="shared" si="2"/>
        <v>89910</v>
      </c>
      <c r="K67" s="34">
        <f t="shared" si="3"/>
        <v>88760</v>
      </c>
      <c r="L67" s="31">
        <f t="shared" si="4"/>
        <v>1150</v>
      </c>
      <c r="M67" s="32">
        <f t="shared" si="5"/>
        <v>1.2956286615592609E-2</v>
      </c>
    </row>
    <row r="68" spans="1:16" x14ac:dyDescent="0.25">
      <c r="A68" s="24" t="s">
        <v>97</v>
      </c>
      <c r="B68" s="25" t="s">
        <v>32</v>
      </c>
      <c r="C68" s="26" t="s">
        <v>98</v>
      </c>
      <c r="D68" s="27">
        <v>8833</v>
      </c>
      <c r="E68" s="28">
        <v>9</v>
      </c>
      <c r="F68" s="29">
        <v>10078</v>
      </c>
      <c r="G68" s="25">
        <v>8</v>
      </c>
      <c r="H68" s="31">
        <f t="shared" si="0"/>
        <v>-1245</v>
      </c>
      <c r="I68" s="32">
        <f t="shared" si="1"/>
        <v>-0.12353641595554674</v>
      </c>
      <c r="J68" s="33">
        <f t="shared" si="2"/>
        <v>79497</v>
      </c>
      <c r="K68" s="34">
        <f t="shared" si="3"/>
        <v>80624</v>
      </c>
      <c r="L68" s="31">
        <f t="shared" si="4"/>
        <v>-1127</v>
      </c>
      <c r="M68" s="32">
        <f t="shared" si="5"/>
        <v>-1.3978467949990078E-2</v>
      </c>
    </row>
    <row r="69" spans="1:16" x14ac:dyDescent="0.25">
      <c r="A69" s="24" t="s">
        <v>99</v>
      </c>
      <c r="B69" s="25" t="s">
        <v>62</v>
      </c>
      <c r="C69" s="26" t="s">
        <v>33</v>
      </c>
      <c r="D69" s="27">
        <v>8618</v>
      </c>
      <c r="E69" s="28">
        <v>12</v>
      </c>
      <c r="F69" s="29">
        <v>9565</v>
      </c>
      <c r="G69" s="30">
        <v>12</v>
      </c>
      <c r="H69" s="31">
        <f t="shared" si="0"/>
        <v>-947</v>
      </c>
      <c r="I69" s="32">
        <f t="shared" si="1"/>
        <v>-9.9006795608991116E-2</v>
      </c>
      <c r="J69" s="33">
        <f t="shared" si="2"/>
        <v>103416</v>
      </c>
      <c r="K69" s="34">
        <f t="shared" si="3"/>
        <v>114780</v>
      </c>
      <c r="L69" s="31">
        <f t="shared" si="4"/>
        <v>-11364</v>
      </c>
      <c r="M69" s="32">
        <f t="shared" si="5"/>
        <v>-9.9006795608991116E-2</v>
      </c>
    </row>
    <row r="70" spans="1:16" x14ac:dyDescent="0.25">
      <c r="A70" s="24" t="s">
        <v>100</v>
      </c>
      <c r="B70" s="25" t="s">
        <v>32</v>
      </c>
      <c r="C70" s="26" t="s">
        <v>98</v>
      </c>
      <c r="D70" s="27">
        <v>8480</v>
      </c>
      <c r="E70" s="28">
        <v>7</v>
      </c>
      <c r="F70" s="29">
        <v>9095</v>
      </c>
      <c r="G70" s="39">
        <v>7</v>
      </c>
      <c r="H70" s="31">
        <f t="shared" si="0"/>
        <v>-615</v>
      </c>
      <c r="I70" s="32">
        <f t="shared" si="1"/>
        <v>-6.7619571192963163E-2</v>
      </c>
      <c r="J70" s="33">
        <f t="shared" si="2"/>
        <v>59360</v>
      </c>
      <c r="K70" s="34">
        <f t="shared" si="3"/>
        <v>63665</v>
      </c>
      <c r="L70" s="31">
        <f t="shared" si="4"/>
        <v>-4305</v>
      </c>
      <c r="M70" s="32">
        <f t="shared" si="5"/>
        <v>-6.7619571192963163E-2</v>
      </c>
    </row>
    <row r="71" spans="1:16" x14ac:dyDescent="0.25">
      <c r="A71" s="24" t="s">
        <v>101</v>
      </c>
      <c r="B71" s="25" t="s">
        <v>32</v>
      </c>
      <c r="C71" s="26" t="s">
        <v>33</v>
      </c>
      <c r="D71" s="27">
        <v>8388</v>
      </c>
      <c r="E71" s="43">
        <v>6</v>
      </c>
      <c r="F71" s="29">
        <v>8382</v>
      </c>
      <c r="G71" s="39">
        <v>6</v>
      </c>
      <c r="H71" s="31">
        <f t="shared" si="0"/>
        <v>6</v>
      </c>
      <c r="I71" s="32">
        <f t="shared" si="1"/>
        <v>7.158196134574087E-4</v>
      </c>
      <c r="J71" s="33">
        <f t="shared" si="2"/>
        <v>50328</v>
      </c>
      <c r="K71" s="34">
        <f t="shared" si="3"/>
        <v>50292</v>
      </c>
      <c r="L71" s="31">
        <f t="shared" si="4"/>
        <v>36</v>
      </c>
      <c r="M71" s="32">
        <f t="shared" si="5"/>
        <v>7.158196134574087E-4</v>
      </c>
    </row>
    <row r="72" spans="1:16" x14ac:dyDescent="0.25">
      <c r="A72" s="49" t="s">
        <v>102</v>
      </c>
      <c r="B72" s="25" t="s">
        <v>32</v>
      </c>
      <c r="C72" s="40" t="s">
        <v>98</v>
      </c>
      <c r="D72" s="44">
        <v>8279</v>
      </c>
      <c r="E72" s="42">
        <v>6</v>
      </c>
      <c r="F72" s="46">
        <v>8278</v>
      </c>
      <c r="G72" s="47">
        <v>6</v>
      </c>
      <c r="H72" s="31">
        <f t="shared" ref="H72:H82" si="6">D72-F72</f>
        <v>1</v>
      </c>
      <c r="I72" s="32">
        <f t="shared" ref="I72:I83" si="7">H72/F72</f>
        <v>1.2080212611741966E-4</v>
      </c>
      <c r="J72" s="33">
        <f t="shared" ref="J72:J82" si="8">D72*E72</f>
        <v>49674</v>
      </c>
      <c r="K72" s="34">
        <f t="shared" ref="K72:K82" si="9">F72*G72</f>
        <v>49668</v>
      </c>
      <c r="L72" s="31">
        <f t="shared" ref="L72:L82" si="10">J72-K72</f>
        <v>6</v>
      </c>
      <c r="M72" s="32">
        <f t="shared" ref="M72:M83" si="11">L72/K72</f>
        <v>1.2080212611741966E-4</v>
      </c>
    </row>
    <row r="73" spans="1:16" x14ac:dyDescent="0.25">
      <c r="A73" s="49" t="s">
        <v>103</v>
      </c>
      <c r="B73" s="25" t="s">
        <v>32</v>
      </c>
      <c r="C73" s="52" t="s">
        <v>104</v>
      </c>
      <c r="D73" s="44">
        <v>7975</v>
      </c>
      <c r="E73" s="53">
        <v>8</v>
      </c>
      <c r="F73" s="46">
        <v>8142</v>
      </c>
      <c r="G73" s="39">
        <v>8</v>
      </c>
      <c r="H73" s="31">
        <f t="shared" si="6"/>
        <v>-167</v>
      </c>
      <c r="I73" s="32">
        <f t="shared" si="7"/>
        <v>-2.051093097519037E-2</v>
      </c>
      <c r="J73" s="33">
        <f t="shared" si="8"/>
        <v>63800</v>
      </c>
      <c r="K73" s="34">
        <f t="shared" si="9"/>
        <v>65136</v>
      </c>
      <c r="L73" s="31">
        <f t="shared" si="10"/>
        <v>-1336</v>
      </c>
      <c r="M73" s="32">
        <f t="shared" si="11"/>
        <v>-2.051093097519037E-2</v>
      </c>
    </row>
    <row r="74" spans="1:16" x14ac:dyDescent="0.25">
      <c r="A74" s="24" t="s">
        <v>105</v>
      </c>
      <c r="B74" s="25" t="s">
        <v>88</v>
      </c>
      <c r="C74" s="26" t="s">
        <v>33</v>
      </c>
      <c r="D74" s="27">
        <v>7855</v>
      </c>
      <c r="E74" s="28">
        <v>18</v>
      </c>
      <c r="F74" s="29">
        <v>9253</v>
      </c>
      <c r="G74" s="30">
        <v>18</v>
      </c>
      <c r="H74" s="31">
        <f t="shared" si="6"/>
        <v>-1398</v>
      </c>
      <c r="I74" s="32">
        <f t="shared" si="7"/>
        <v>-0.15108613422673728</v>
      </c>
      <c r="J74" s="33">
        <f t="shared" si="8"/>
        <v>141390</v>
      </c>
      <c r="K74" s="34">
        <f t="shared" si="9"/>
        <v>166554</v>
      </c>
      <c r="L74" s="31">
        <f t="shared" si="10"/>
        <v>-25164</v>
      </c>
      <c r="M74" s="32">
        <f t="shared" si="11"/>
        <v>-0.15108613422673728</v>
      </c>
    </row>
    <row r="75" spans="1:16" x14ac:dyDescent="0.25">
      <c r="A75" s="24" t="s">
        <v>106</v>
      </c>
      <c r="B75" s="25" t="s">
        <v>32</v>
      </c>
      <c r="C75" s="26" t="s">
        <v>104</v>
      </c>
      <c r="D75" s="27">
        <v>7659</v>
      </c>
      <c r="E75" s="28">
        <v>8</v>
      </c>
      <c r="F75" s="29">
        <v>7824</v>
      </c>
      <c r="G75" s="39">
        <v>6</v>
      </c>
      <c r="H75" s="31">
        <f t="shared" si="6"/>
        <v>-165</v>
      </c>
      <c r="I75" s="32">
        <f t="shared" si="7"/>
        <v>-2.1088957055214724E-2</v>
      </c>
      <c r="J75" s="33">
        <f t="shared" si="8"/>
        <v>61272</v>
      </c>
      <c r="K75" s="34">
        <f t="shared" si="9"/>
        <v>46944</v>
      </c>
      <c r="L75" s="31">
        <f t="shared" si="10"/>
        <v>14328</v>
      </c>
      <c r="M75" s="32">
        <f t="shared" si="11"/>
        <v>0.30521472392638038</v>
      </c>
      <c r="O75" s="35"/>
      <c r="P75" s="36"/>
    </row>
    <row r="76" spans="1:16" x14ac:dyDescent="0.25">
      <c r="A76" s="24" t="s">
        <v>107</v>
      </c>
      <c r="B76" s="25" t="s">
        <v>88</v>
      </c>
      <c r="C76" s="26" t="s">
        <v>33</v>
      </c>
      <c r="D76" s="27">
        <v>7103</v>
      </c>
      <c r="E76" s="28">
        <v>18</v>
      </c>
      <c r="F76" s="29">
        <v>8047</v>
      </c>
      <c r="G76" s="30">
        <v>18</v>
      </c>
      <c r="H76" s="31">
        <f t="shared" si="6"/>
        <v>-944</v>
      </c>
      <c r="I76" s="32">
        <f t="shared" si="7"/>
        <v>-0.11731079905554866</v>
      </c>
      <c r="J76" s="33">
        <f t="shared" si="8"/>
        <v>127854</v>
      </c>
      <c r="K76" s="34">
        <f t="shared" si="9"/>
        <v>144846</v>
      </c>
      <c r="L76" s="31">
        <f t="shared" si="10"/>
        <v>-16992</v>
      </c>
      <c r="M76" s="32">
        <f t="shared" si="11"/>
        <v>-0.11731079905554866</v>
      </c>
    </row>
    <row r="77" spans="1:16" x14ac:dyDescent="0.25">
      <c r="A77" s="24" t="s">
        <v>108</v>
      </c>
      <c r="B77" s="25" t="s">
        <v>37</v>
      </c>
      <c r="C77" s="26" t="s">
        <v>15</v>
      </c>
      <c r="D77" s="27">
        <v>6554</v>
      </c>
      <c r="E77" s="43">
        <v>7</v>
      </c>
      <c r="F77" s="29">
        <v>6808</v>
      </c>
      <c r="G77" s="39">
        <v>7</v>
      </c>
      <c r="H77" s="31">
        <f t="shared" si="6"/>
        <v>-254</v>
      </c>
      <c r="I77" s="32">
        <f t="shared" si="7"/>
        <v>-3.7309048178613399E-2</v>
      </c>
      <c r="J77" s="33">
        <f t="shared" si="8"/>
        <v>45878</v>
      </c>
      <c r="K77" s="34">
        <f t="shared" si="9"/>
        <v>47656</v>
      </c>
      <c r="L77" s="31">
        <f t="shared" si="10"/>
        <v>-1778</v>
      </c>
      <c r="M77" s="32">
        <f t="shared" si="11"/>
        <v>-3.7309048178613399E-2</v>
      </c>
    </row>
    <row r="78" spans="1:16" x14ac:dyDescent="0.25">
      <c r="A78" s="24" t="s">
        <v>109</v>
      </c>
      <c r="B78" s="25" t="s">
        <v>32</v>
      </c>
      <c r="C78" s="26" t="s">
        <v>98</v>
      </c>
      <c r="D78" s="44">
        <v>4839</v>
      </c>
      <c r="E78" s="45">
        <v>4</v>
      </c>
      <c r="F78" s="46">
        <v>4736</v>
      </c>
      <c r="G78" s="47">
        <v>4</v>
      </c>
      <c r="H78" s="31">
        <f t="shared" si="6"/>
        <v>103</v>
      </c>
      <c r="I78" s="32">
        <f t="shared" si="7"/>
        <v>2.1748310810810811E-2</v>
      </c>
      <c r="J78" s="33">
        <f t="shared" si="8"/>
        <v>19356</v>
      </c>
      <c r="K78" s="34">
        <f t="shared" si="9"/>
        <v>18944</v>
      </c>
      <c r="L78" s="31">
        <f t="shared" si="10"/>
        <v>412</v>
      </c>
      <c r="M78" s="32">
        <f t="shared" si="11"/>
        <v>2.1748310810810811E-2</v>
      </c>
      <c r="O78" s="35"/>
      <c r="P78" s="36"/>
    </row>
    <row r="79" spans="1:16" x14ac:dyDescent="0.25">
      <c r="A79" s="24" t="s">
        <v>110</v>
      </c>
      <c r="B79" s="25" t="s">
        <v>32</v>
      </c>
      <c r="C79" s="26" t="s">
        <v>98</v>
      </c>
      <c r="D79" s="44">
        <v>3224</v>
      </c>
      <c r="E79" s="45">
        <v>6</v>
      </c>
      <c r="F79" s="46">
        <v>3682</v>
      </c>
      <c r="G79" s="47">
        <v>6</v>
      </c>
      <c r="H79" s="31">
        <f t="shared" si="6"/>
        <v>-458</v>
      </c>
      <c r="I79" s="32">
        <f t="shared" si="7"/>
        <v>-0.12438891906572515</v>
      </c>
      <c r="J79" s="33">
        <f t="shared" si="8"/>
        <v>19344</v>
      </c>
      <c r="K79" s="34">
        <f t="shared" si="9"/>
        <v>22092</v>
      </c>
      <c r="L79" s="31">
        <f t="shared" si="10"/>
        <v>-2748</v>
      </c>
      <c r="M79" s="32">
        <f t="shared" si="11"/>
        <v>-0.12438891906572515</v>
      </c>
    </row>
    <row r="80" spans="1:16" x14ac:dyDescent="0.25">
      <c r="A80" s="49" t="s">
        <v>111</v>
      </c>
      <c r="B80" s="25" t="s">
        <v>32</v>
      </c>
      <c r="C80" s="52" t="s">
        <v>104</v>
      </c>
      <c r="D80" s="44">
        <v>2850</v>
      </c>
      <c r="E80" s="53">
        <v>11</v>
      </c>
      <c r="F80" s="46">
        <v>2858</v>
      </c>
      <c r="G80" s="39">
        <v>11</v>
      </c>
      <c r="H80" s="31">
        <f t="shared" si="6"/>
        <v>-8</v>
      </c>
      <c r="I80" s="32">
        <f t="shared" si="7"/>
        <v>-2.7991602519244225E-3</v>
      </c>
      <c r="J80" s="33">
        <f t="shared" si="8"/>
        <v>31350</v>
      </c>
      <c r="K80" s="34">
        <f t="shared" si="9"/>
        <v>31438</v>
      </c>
      <c r="L80" s="31">
        <f t="shared" si="10"/>
        <v>-88</v>
      </c>
      <c r="M80" s="32">
        <f t="shared" si="11"/>
        <v>-2.7991602519244225E-3</v>
      </c>
    </row>
    <row r="81" spans="1:13" x14ac:dyDescent="0.25">
      <c r="A81" s="49" t="s">
        <v>112</v>
      </c>
      <c r="B81" s="25" t="s">
        <v>32</v>
      </c>
      <c r="C81" s="52" t="s">
        <v>104</v>
      </c>
      <c r="D81" s="44">
        <v>2438</v>
      </c>
      <c r="E81" s="53">
        <v>6</v>
      </c>
      <c r="F81" s="46">
        <v>2651</v>
      </c>
      <c r="G81" s="39">
        <v>6</v>
      </c>
      <c r="H81" s="31">
        <f t="shared" si="6"/>
        <v>-213</v>
      </c>
      <c r="I81" s="32">
        <f t="shared" si="7"/>
        <v>-8.0347038853262914E-2</v>
      </c>
      <c r="J81" s="33">
        <f t="shared" si="8"/>
        <v>14628</v>
      </c>
      <c r="K81" s="34">
        <f t="shared" si="9"/>
        <v>15906</v>
      </c>
      <c r="L81" s="31">
        <f t="shared" si="10"/>
        <v>-1278</v>
      </c>
      <c r="M81" s="32">
        <f t="shared" si="11"/>
        <v>-8.0347038853262914E-2</v>
      </c>
    </row>
    <row r="82" spans="1:13" ht="15.75" thickBot="1" x14ac:dyDescent="0.3">
      <c r="A82" s="24" t="s">
        <v>113</v>
      </c>
      <c r="B82" s="25" t="s">
        <v>32</v>
      </c>
      <c r="C82" s="52" t="s">
        <v>104</v>
      </c>
      <c r="D82" s="44">
        <v>2330</v>
      </c>
      <c r="E82" s="53">
        <v>5</v>
      </c>
      <c r="F82" s="46">
        <v>2848</v>
      </c>
      <c r="G82" s="39">
        <v>5</v>
      </c>
      <c r="H82" s="31">
        <f t="shared" si="6"/>
        <v>-518</v>
      </c>
      <c r="I82" s="32">
        <f t="shared" si="7"/>
        <v>-0.1818820224719101</v>
      </c>
      <c r="J82" s="33">
        <f t="shared" si="8"/>
        <v>11650</v>
      </c>
      <c r="K82" s="34">
        <f t="shared" si="9"/>
        <v>14240</v>
      </c>
      <c r="L82" s="31">
        <f t="shared" si="10"/>
        <v>-2590</v>
      </c>
      <c r="M82" s="32">
        <f t="shared" si="11"/>
        <v>-0.1818820224719101</v>
      </c>
    </row>
    <row r="83" spans="1:13" ht="16.5" thickBot="1" x14ac:dyDescent="0.3">
      <c r="A83" s="54" t="s">
        <v>114</v>
      </c>
      <c r="B83" s="55"/>
      <c r="C83" s="55" t="s">
        <v>115</v>
      </c>
      <c r="D83" s="56">
        <f>SUM(D8:D82)</f>
        <v>2129843</v>
      </c>
      <c r="E83" s="57"/>
      <c r="F83" s="58">
        <f>SUM(F8:F82)</f>
        <v>2249582</v>
      </c>
      <c r="G83" s="55"/>
      <c r="H83" s="59">
        <f>SUM(H8:H82)</f>
        <v>-119739</v>
      </c>
      <c r="I83" s="60">
        <f t="shared" si="7"/>
        <v>-5.3227221768310733E-2</v>
      </c>
      <c r="J83" s="61">
        <f>SUM(J8:J82)</f>
        <v>55624003</v>
      </c>
      <c r="K83" s="62">
        <f>SUM(K8:K82)</f>
        <v>59663574</v>
      </c>
      <c r="L83" s="62">
        <f>SUM(L8:L82)</f>
        <v>-4039571</v>
      </c>
      <c r="M83" s="63">
        <f t="shared" si="11"/>
        <v>-6.7705816617690387E-2</v>
      </c>
    </row>
    <row r="84" spans="1:13" ht="15.75" thickBot="1" x14ac:dyDescent="0.3"/>
    <row r="85" spans="1:13" ht="15.75" thickBot="1" x14ac:dyDescent="0.3">
      <c r="A85" s="64" t="s">
        <v>116</v>
      </c>
      <c r="B85" s="65" t="s">
        <v>4</v>
      </c>
      <c r="C85" s="65" t="s">
        <v>5</v>
      </c>
      <c r="D85" s="66">
        <v>2014</v>
      </c>
      <c r="E85" s="67" t="s">
        <v>6</v>
      </c>
      <c r="F85" s="66">
        <v>2013</v>
      </c>
      <c r="G85" s="68" t="s">
        <v>6</v>
      </c>
      <c r="H85" s="69" t="s">
        <v>117</v>
      </c>
      <c r="I85" s="70" t="s">
        <v>118</v>
      </c>
      <c r="J85" s="71"/>
      <c r="K85" s="71"/>
      <c r="L85" s="72" t="s">
        <v>117</v>
      </c>
      <c r="M85" s="73" t="s">
        <v>118</v>
      </c>
    </row>
    <row r="86" spans="1:13" x14ac:dyDescent="0.25">
      <c r="A86" s="74" t="s">
        <v>119</v>
      </c>
      <c r="B86" s="25" t="s">
        <v>62</v>
      </c>
      <c r="C86" s="52" t="s">
        <v>15</v>
      </c>
      <c r="D86" s="44">
        <v>13781</v>
      </c>
      <c r="E86" s="53">
        <v>3</v>
      </c>
      <c r="F86" s="75"/>
      <c r="G86" s="30"/>
      <c r="H86" s="31">
        <f t="shared" ref="H86:H89" si="12">D86-F86</f>
        <v>13781</v>
      </c>
      <c r="I86" s="53"/>
      <c r="J86" s="31">
        <f t="shared" ref="J86:J89" si="13">D86*E86</f>
        <v>41343</v>
      </c>
      <c r="K86" s="30"/>
      <c r="L86" s="31">
        <f>D86*E86</f>
        <v>41343</v>
      </c>
      <c r="M86" s="53"/>
    </row>
    <row r="87" spans="1:13" x14ac:dyDescent="0.25">
      <c r="A87" s="74" t="s">
        <v>120</v>
      </c>
      <c r="B87" s="25" t="s">
        <v>62</v>
      </c>
      <c r="C87" s="52" t="s">
        <v>18</v>
      </c>
      <c r="D87" s="44">
        <v>25259</v>
      </c>
      <c r="E87" s="53">
        <v>4</v>
      </c>
      <c r="F87" s="75"/>
      <c r="G87" s="30"/>
      <c r="H87" s="31">
        <f t="shared" si="12"/>
        <v>25259</v>
      </c>
      <c r="I87" s="53"/>
      <c r="J87" s="31">
        <f t="shared" si="13"/>
        <v>101036</v>
      </c>
      <c r="K87" s="30"/>
      <c r="L87" s="31">
        <f t="shared" ref="L87:L89" si="14">D87*E87</f>
        <v>101036</v>
      </c>
      <c r="M87" s="53"/>
    </row>
    <row r="88" spans="1:13" x14ac:dyDescent="0.25">
      <c r="A88" s="74" t="s">
        <v>121</v>
      </c>
      <c r="B88" s="25" t="s">
        <v>32</v>
      </c>
      <c r="C88" s="52" t="s">
        <v>122</v>
      </c>
      <c r="D88" s="44">
        <v>26045</v>
      </c>
      <c r="E88" s="53">
        <v>8</v>
      </c>
      <c r="F88" s="75"/>
      <c r="G88" s="30"/>
      <c r="H88" s="31">
        <f t="shared" si="12"/>
        <v>26045</v>
      </c>
      <c r="I88" s="53"/>
      <c r="J88" s="31">
        <f t="shared" si="13"/>
        <v>208360</v>
      </c>
      <c r="K88" s="30"/>
      <c r="L88" s="31">
        <f t="shared" si="14"/>
        <v>208360</v>
      </c>
      <c r="M88" s="53"/>
    </row>
    <row r="89" spans="1:13" ht="15.75" thickBot="1" x14ac:dyDescent="0.3">
      <c r="A89" s="74" t="s">
        <v>123</v>
      </c>
      <c r="B89" s="25" t="s">
        <v>47</v>
      </c>
      <c r="C89" s="76" t="s">
        <v>122</v>
      </c>
      <c r="D89" s="44">
        <v>45811</v>
      </c>
      <c r="E89" s="53">
        <v>11</v>
      </c>
      <c r="F89" s="75"/>
      <c r="G89" s="30"/>
      <c r="H89" s="31">
        <f t="shared" si="12"/>
        <v>45811</v>
      </c>
      <c r="I89" s="53"/>
      <c r="J89" s="31">
        <f t="shared" si="13"/>
        <v>503921</v>
      </c>
      <c r="K89" s="30"/>
      <c r="L89" s="31">
        <f t="shared" si="14"/>
        <v>503921</v>
      </c>
      <c r="M89" s="53"/>
    </row>
    <row r="90" spans="1:13" ht="15.75" thickBot="1" x14ac:dyDescent="0.3">
      <c r="A90" s="77" t="s">
        <v>124</v>
      </c>
      <c r="B90" s="78"/>
      <c r="C90" s="79"/>
      <c r="D90" s="80">
        <f>SUM(D86:D89)</f>
        <v>110896</v>
      </c>
      <c r="E90" s="81"/>
      <c r="F90" s="80"/>
      <c r="G90" s="79"/>
      <c r="H90" s="79">
        <f>SUM(H86:H89)</f>
        <v>110896</v>
      </c>
      <c r="I90" s="82"/>
      <c r="J90" s="83">
        <f>SUM(J86:J89)</f>
        <v>854660</v>
      </c>
      <c r="K90" s="83"/>
      <c r="L90" s="83">
        <f>SUM(L86:L89)</f>
        <v>854660</v>
      </c>
      <c r="M90" s="84"/>
    </row>
    <row r="91" spans="1:13" ht="15.75" thickBot="1" x14ac:dyDescent="0.3"/>
    <row r="92" spans="1:13" ht="15.75" thickBot="1" x14ac:dyDescent="0.3">
      <c r="A92" s="85" t="s">
        <v>125</v>
      </c>
      <c r="B92" s="86"/>
      <c r="C92" s="87"/>
      <c r="D92" s="88">
        <f>D83+D90</f>
        <v>2240739</v>
      </c>
      <c r="E92" s="89"/>
      <c r="F92" s="88">
        <f>F83</f>
        <v>2249582</v>
      </c>
      <c r="G92" s="87"/>
      <c r="H92" s="90">
        <f>D92-F92</f>
        <v>-8843</v>
      </c>
      <c r="I92" s="91">
        <f>H92/F92</f>
        <v>-3.9309525058433079E-3</v>
      </c>
      <c r="J92" s="88">
        <f>J83+J90</f>
        <v>56478663</v>
      </c>
      <c r="K92" s="87">
        <f>K83</f>
        <v>59663574</v>
      </c>
      <c r="L92" s="90">
        <f t="shared" ref="L92" si="15">J92-K92</f>
        <v>-3184911</v>
      </c>
      <c r="M92" s="91">
        <f>L92/K92</f>
        <v>-5.3381163521984118E-2</v>
      </c>
    </row>
    <row r="93" spans="1:13" ht="15.75" thickBot="1" x14ac:dyDescent="0.3"/>
    <row r="94" spans="1:13" ht="15.75" thickBot="1" x14ac:dyDescent="0.3">
      <c r="A94" s="64" t="s">
        <v>126</v>
      </c>
      <c r="B94" s="65" t="s">
        <v>4</v>
      </c>
      <c r="C94" s="65" t="s">
        <v>5</v>
      </c>
      <c r="D94" s="66">
        <v>2014</v>
      </c>
      <c r="E94" s="67" t="s">
        <v>6</v>
      </c>
      <c r="F94" s="66">
        <v>2013</v>
      </c>
      <c r="G94" s="68" t="s">
        <v>6</v>
      </c>
      <c r="H94" s="69" t="s">
        <v>117</v>
      </c>
      <c r="I94" s="70" t="s">
        <v>118</v>
      </c>
      <c r="J94" s="92">
        <f>$J$3</f>
        <v>0</v>
      </c>
      <c r="K94" s="71">
        <f>$K$3</f>
        <v>0</v>
      </c>
      <c r="L94" s="72" t="s">
        <v>117</v>
      </c>
      <c r="M94" s="93" t="s">
        <v>118</v>
      </c>
    </row>
    <row r="95" spans="1:13" x14ac:dyDescent="0.25">
      <c r="A95" s="24" t="s">
        <v>127</v>
      </c>
      <c r="B95" s="25" t="s">
        <v>62</v>
      </c>
      <c r="C95" s="26" t="s">
        <v>15</v>
      </c>
      <c r="D95" s="27"/>
      <c r="E95" s="28"/>
      <c r="F95" s="27">
        <v>22117</v>
      </c>
      <c r="G95" s="30">
        <v>11</v>
      </c>
      <c r="H95" s="31">
        <f t="shared" ref="H95:H109" si="16">D95-F95</f>
        <v>-22117</v>
      </c>
      <c r="I95" s="32">
        <f t="shared" ref="I95:I109" si="17">H95/F95</f>
        <v>-1</v>
      </c>
      <c r="J95" s="33">
        <f t="shared" ref="J95:J109" si="18">D95*E95</f>
        <v>0</v>
      </c>
      <c r="K95" s="34">
        <f t="shared" ref="K95:K109" si="19">F95*G95</f>
        <v>243287</v>
      </c>
      <c r="L95" s="31">
        <f t="shared" ref="L95:L109" si="20">J95-K95</f>
        <v>-243287</v>
      </c>
      <c r="M95" s="32">
        <f t="shared" ref="M95:M109" si="21">L95/K95</f>
        <v>-1</v>
      </c>
    </row>
    <row r="96" spans="1:13" x14ac:dyDescent="0.25">
      <c r="A96" s="24" t="s">
        <v>128</v>
      </c>
      <c r="B96" t="s">
        <v>53</v>
      </c>
      <c r="C96" s="26" t="s">
        <v>15</v>
      </c>
      <c r="D96" s="75"/>
      <c r="E96" s="53"/>
      <c r="F96" s="44">
        <v>10017</v>
      </c>
      <c r="G96" s="30">
        <v>10</v>
      </c>
      <c r="H96" s="31">
        <f t="shared" si="16"/>
        <v>-10017</v>
      </c>
      <c r="I96" s="32">
        <f t="shared" si="17"/>
        <v>-1</v>
      </c>
      <c r="J96" s="33">
        <f t="shared" si="18"/>
        <v>0</v>
      </c>
      <c r="K96" s="34">
        <f t="shared" si="19"/>
        <v>100170</v>
      </c>
      <c r="L96" s="31">
        <f t="shared" si="20"/>
        <v>-100170</v>
      </c>
      <c r="M96" s="32">
        <f t="shared" si="21"/>
        <v>-1</v>
      </c>
    </row>
    <row r="97" spans="1:13" x14ac:dyDescent="0.25">
      <c r="A97" s="24" t="s">
        <v>129</v>
      </c>
      <c r="B97" t="s">
        <v>37</v>
      </c>
      <c r="C97" s="26" t="s">
        <v>15</v>
      </c>
      <c r="D97" s="75"/>
      <c r="E97" s="53"/>
      <c r="F97" s="27">
        <v>21288</v>
      </c>
      <c r="G97" s="30">
        <v>9</v>
      </c>
      <c r="H97" s="31">
        <f t="shared" si="16"/>
        <v>-21288</v>
      </c>
      <c r="I97" s="32">
        <f t="shared" si="17"/>
        <v>-1</v>
      </c>
      <c r="J97" s="33">
        <f t="shared" si="18"/>
        <v>0</v>
      </c>
      <c r="K97" s="34">
        <f t="shared" si="19"/>
        <v>191592</v>
      </c>
      <c r="L97" s="31">
        <f t="shared" si="20"/>
        <v>-191592</v>
      </c>
      <c r="M97" s="32">
        <f t="shared" si="21"/>
        <v>-1</v>
      </c>
    </row>
    <row r="98" spans="1:13" x14ac:dyDescent="0.25">
      <c r="A98" s="49" t="s">
        <v>130</v>
      </c>
      <c r="B98" t="s">
        <v>14</v>
      </c>
      <c r="C98" s="26" t="s">
        <v>18</v>
      </c>
      <c r="D98" s="75"/>
      <c r="E98" s="53"/>
      <c r="F98" s="44">
        <v>20282</v>
      </c>
      <c r="G98" s="30">
        <v>8</v>
      </c>
      <c r="H98" s="31">
        <f t="shared" si="16"/>
        <v>-20282</v>
      </c>
      <c r="I98" s="32">
        <f t="shared" si="17"/>
        <v>-1</v>
      </c>
      <c r="J98" s="33">
        <f t="shared" si="18"/>
        <v>0</v>
      </c>
      <c r="K98" s="34">
        <f t="shared" si="19"/>
        <v>162256</v>
      </c>
      <c r="L98" s="31">
        <f t="shared" si="20"/>
        <v>-162256</v>
      </c>
      <c r="M98" s="32">
        <f t="shared" si="21"/>
        <v>-1</v>
      </c>
    </row>
    <row r="99" spans="1:13" x14ac:dyDescent="0.25">
      <c r="A99" s="49" t="s">
        <v>131</v>
      </c>
      <c r="B99" t="s">
        <v>62</v>
      </c>
      <c r="C99" s="26" t="s">
        <v>18</v>
      </c>
      <c r="D99" s="75"/>
      <c r="E99" s="53"/>
      <c r="F99" s="44">
        <v>22750</v>
      </c>
      <c r="G99" s="30">
        <v>11</v>
      </c>
      <c r="H99" s="31">
        <f t="shared" si="16"/>
        <v>-22750</v>
      </c>
      <c r="I99" s="32">
        <f t="shared" si="17"/>
        <v>-1</v>
      </c>
      <c r="J99" s="33">
        <f t="shared" si="18"/>
        <v>0</v>
      </c>
      <c r="K99" s="34">
        <f t="shared" si="19"/>
        <v>250250</v>
      </c>
      <c r="L99" s="31">
        <f t="shared" si="20"/>
        <v>-250250</v>
      </c>
      <c r="M99" s="32">
        <f t="shared" si="21"/>
        <v>-1</v>
      </c>
    </row>
    <row r="100" spans="1:13" x14ac:dyDescent="0.25">
      <c r="A100" s="49" t="s">
        <v>132</v>
      </c>
      <c r="B100" t="s">
        <v>35</v>
      </c>
      <c r="C100" s="26" t="s">
        <v>18</v>
      </c>
      <c r="D100" s="75"/>
      <c r="E100" s="53"/>
      <c r="F100" s="44">
        <v>5854</v>
      </c>
      <c r="G100" s="30">
        <v>2</v>
      </c>
      <c r="H100" s="31">
        <f t="shared" si="16"/>
        <v>-5854</v>
      </c>
      <c r="I100" s="32">
        <f t="shared" si="17"/>
        <v>-1</v>
      </c>
      <c r="J100" s="33">
        <f t="shared" si="18"/>
        <v>0</v>
      </c>
      <c r="K100" s="34">
        <f t="shared" si="19"/>
        <v>11708</v>
      </c>
      <c r="L100" s="31">
        <f t="shared" si="20"/>
        <v>-11708</v>
      </c>
      <c r="M100" s="32">
        <f t="shared" si="21"/>
        <v>-1</v>
      </c>
    </row>
    <row r="101" spans="1:13" x14ac:dyDescent="0.25">
      <c r="A101" s="24" t="s">
        <v>133</v>
      </c>
      <c r="B101" s="25" t="s">
        <v>25</v>
      </c>
      <c r="C101" s="40" t="s">
        <v>33</v>
      </c>
      <c r="D101" s="27"/>
      <c r="E101" s="37"/>
      <c r="F101" s="27">
        <v>25957</v>
      </c>
      <c r="G101" s="30">
        <v>12</v>
      </c>
      <c r="H101" s="31">
        <f>D101-F101</f>
        <v>-25957</v>
      </c>
      <c r="I101" s="32">
        <f>H101/F101</f>
        <v>-1</v>
      </c>
      <c r="J101" s="33">
        <f>D101*E101</f>
        <v>0</v>
      </c>
      <c r="K101" s="34">
        <f>F101*G101</f>
        <v>311484</v>
      </c>
      <c r="L101" s="31">
        <f>J101-K101</f>
        <v>-311484</v>
      </c>
      <c r="M101" s="32">
        <f>L101/K101</f>
        <v>-1</v>
      </c>
    </row>
    <row r="102" spans="1:13" x14ac:dyDescent="0.25">
      <c r="A102" s="49" t="s">
        <v>134</v>
      </c>
      <c r="B102" s="25" t="s">
        <v>35</v>
      </c>
      <c r="C102" s="26" t="s">
        <v>33</v>
      </c>
      <c r="D102" s="75"/>
      <c r="E102" s="53"/>
      <c r="F102" s="44">
        <v>18629</v>
      </c>
      <c r="G102" s="25">
        <v>10</v>
      </c>
      <c r="H102" s="31">
        <f>D102-F102</f>
        <v>-18629</v>
      </c>
      <c r="I102" s="32">
        <f>H102/F102</f>
        <v>-1</v>
      </c>
      <c r="J102" s="33">
        <f t="shared" ref="J102:J103" si="22">D102*E102</f>
        <v>0</v>
      </c>
      <c r="K102" s="34">
        <f t="shared" ref="K102:K103" si="23">F102*G102</f>
        <v>186290</v>
      </c>
      <c r="L102" s="31">
        <f t="shared" ref="L102:L103" si="24">J102-K102</f>
        <v>-186290</v>
      </c>
      <c r="M102" s="32">
        <f t="shared" ref="M102:M103" si="25">L102/K102</f>
        <v>-1</v>
      </c>
    </row>
    <row r="103" spans="1:13" x14ac:dyDescent="0.25">
      <c r="A103" s="49" t="s">
        <v>135</v>
      </c>
      <c r="B103" t="s">
        <v>32</v>
      </c>
      <c r="C103" s="26" t="s">
        <v>98</v>
      </c>
      <c r="D103" s="75"/>
      <c r="E103" s="53"/>
      <c r="F103" s="44">
        <v>5162</v>
      </c>
      <c r="G103" s="25">
        <v>6</v>
      </c>
      <c r="H103" s="31">
        <f>D103-F103</f>
        <v>-5162</v>
      </c>
      <c r="I103" s="32">
        <f>H103/F103</f>
        <v>-1</v>
      </c>
      <c r="J103" s="33">
        <f t="shared" si="22"/>
        <v>0</v>
      </c>
      <c r="K103" s="34">
        <f t="shared" si="23"/>
        <v>30972</v>
      </c>
      <c r="L103" s="31">
        <f t="shared" si="24"/>
        <v>-30972</v>
      </c>
      <c r="M103" s="32">
        <f t="shared" si="25"/>
        <v>-1</v>
      </c>
    </row>
    <row r="104" spans="1:13" x14ac:dyDescent="0.25">
      <c r="A104" s="49" t="s">
        <v>136</v>
      </c>
      <c r="B104" t="s">
        <v>50</v>
      </c>
      <c r="C104" s="26" t="s">
        <v>15</v>
      </c>
      <c r="D104" s="75"/>
      <c r="E104" s="53"/>
      <c r="F104" s="44">
        <v>7281</v>
      </c>
      <c r="G104" s="30">
        <v>7</v>
      </c>
      <c r="H104" s="31">
        <f t="shared" si="16"/>
        <v>-7281</v>
      </c>
      <c r="I104" s="32">
        <f t="shared" si="17"/>
        <v>-1</v>
      </c>
      <c r="J104" s="33">
        <f t="shared" si="18"/>
        <v>0</v>
      </c>
      <c r="K104" s="34">
        <f t="shared" si="19"/>
        <v>50967</v>
      </c>
      <c r="L104" s="31">
        <f t="shared" si="20"/>
        <v>-50967</v>
      </c>
      <c r="M104" s="32">
        <f t="shared" si="21"/>
        <v>-1</v>
      </c>
    </row>
    <row r="105" spans="1:13" x14ac:dyDescent="0.25">
      <c r="A105" s="94" t="s">
        <v>137</v>
      </c>
      <c r="B105" t="s">
        <v>53</v>
      </c>
      <c r="C105" s="26" t="s">
        <v>15</v>
      </c>
      <c r="D105" s="75"/>
      <c r="E105" s="53"/>
      <c r="F105" s="27">
        <v>4893</v>
      </c>
      <c r="G105" s="30">
        <v>6</v>
      </c>
      <c r="H105" s="31">
        <f t="shared" si="16"/>
        <v>-4893</v>
      </c>
      <c r="I105" s="32">
        <f t="shared" si="17"/>
        <v>-1</v>
      </c>
      <c r="J105" s="33">
        <f t="shared" si="18"/>
        <v>0</v>
      </c>
      <c r="K105" s="34">
        <f t="shared" si="19"/>
        <v>29358</v>
      </c>
      <c r="L105" s="31">
        <f t="shared" si="20"/>
        <v>-29358</v>
      </c>
      <c r="M105" s="32">
        <f t="shared" si="21"/>
        <v>-1</v>
      </c>
    </row>
    <row r="106" spans="1:13" x14ac:dyDescent="0.25">
      <c r="A106" s="49" t="s">
        <v>138</v>
      </c>
      <c r="B106" t="s">
        <v>32</v>
      </c>
      <c r="C106" s="52" t="s">
        <v>104</v>
      </c>
      <c r="D106" s="44"/>
      <c r="E106" s="53"/>
      <c r="F106" s="44">
        <v>2426</v>
      </c>
      <c r="G106" s="30">
        <v>6</v>
      </c>
      <c r="H106" s="31">
        <f t="shared" si="16"/>
        <v>-2426</v>
      </c>
      <c r="I106" s="32">
        <f t="shared" si="17"/>
        <v>-1</v>
      </c>
      <c r="J106" s="33">
        <f t="shared" si="18"/>
        <v>0</v>
      </c>
      <c r="K106" s="95">
        <f t="shared" si="19"/>
        <v>14556</v>
      </c>
      <c r="L106" s="31">
        <f t="shared" si="20"/>
        <v>-14556</v>
      </c>
      <c r="M106" s="32">
        <f t="shared" si="21"/>
        <v>-1</v>
      </c>
    </row>
    <row r="107" spans="1:13" x14ac:dyDescent="0.25">
      <c r="A107" s="49" t="s">
        <v>139</v>
      </c>
      <c r="B107" t="s">
        <v>32</v>
      </c>
      <c r="C107" s="52" t="s">
        <v>104</v>
      </c>
      <c r="D107" s="44"/>
      <c r="E107" s="53"/>
      <c r="F107" s="44">
        <v>38080</v>
      </c>
      <c r="G107" s="30">
        <v>8</v>
      </c>
      <c r="H107" s="31">
        <f t="shared" si="16"/>
        <v>-38080</v>
      </c>
      <c r="I107" s="32">
        <f t="shared" si="17"/>
        <v>-1</v>
      </c>
      <c r="J107" s="33">
        <f t="shared" si="18"/>
        <v>0</v>
      </c>
      <c r="K107" s="95">
        <f t="shared" si="19"/>
        <v>304640</v>
      </c>
      <c r="L107" s="31">
        <f t="shared" si="20"/>
        <v>-304640</v>
      </c>
      <c r="M107" s="32">
        <f t="shared" si="21"/>
        <v>-1</v>
      </c>
    </row>
    <row r="108" spans="1:13" x14ac:dyDescent="0.25">
      <c r="A108" s="49" t="s">
        <v>140</v>
      </c>
      <c r="B108" t="s">
        <v>53</v>
      </c>
      <c r="C108" s="52" t="s">
        <v>104</v>
      </c>
      <c r="D108" s="44"/>
      <c r="E108" s="53"/>
      <c r="F108" s="44">
        <v>8286</v>
      </c>
      <c r="G108" s="30">
        <v>7</v>
      </c>
      <c r="H108" s="31">
        <f t="shared" si="16"/>
        <v>-8286</v>
      </c>
      <c r="I108" s="32">
        <f t="shared" si="17"/>
        <v>-1</v>
      </c>
      <c r="J108" s="33">
        <f t="shared" si="18"/>
        <v>0</v>
      </c>
      <c r="K108" s="95">
        <f t="shared" si="19"/>
        <v>58002</v>
      </c>
      <c r="L108" s="31">
        <f t="shared" si="20"/>
        <v>-58002</v>
      </c>
      <c r="M108" s="32">
        <f t="shared" si="21"/>
        <v>-1</v>
      </c>
    </row>
    <row r="109" spans="1:13" ht="15.75" thickBot="1" x14ac:dyDescent="0.3">
      <c r="A109" s="49" t="s">
        <v>141</v>
      </c>
      <c r="B109" t="s">
        <v>32</v>
      </c>
      <c r="C109" s="52" t="s">
        <v>104</v>
      </c>
      <c r="D109" s="44"/>
      <c r="E109" s="53"/>
      <c r="F109" s="44">
        <v>70479</v>
      </c>
      <c r="G109" s="30">
        <v>8</v>
      </c>
      <c r="H109" s="31">
        <f t="shared" si="16"/>
        <v>-70479</v>
      </c>
      <c r="I109" s="32">
        <f t="shared" si="17"/>
        <v>-1</v>
      </c>
      <c r="J109" s="33">
        <f t="shared" si="18"/>
        <v>0</v>
      </c>
      <c r="K109" s="95">
        <f t="shared" si="19"/>
        <v>563832</v>
      </c>
      <c r="L109" s="31">
        <f t="shared" si="20"/>
        <v>-563832</v>
      </c>
      <c r="M109" s="32">
        <f t="shared" si="21"/>
        <v>-1</v>
      </c>
    </row>
    <row r="110" spans="1:13" ht="15.75" thickBot="1" x14ac:dyDescent="0.3">
      <c r="A110" s="96" t="s">
        <v>142</v>
      </c>
      <c r="B110" s="97"/>
      <c r="C110" s="98"/>
      <c r="D110" s="99"/>
      <c r="E110" s="100"/>
      <c r="F110" s="99">
        <f>SUM(F95:F109)</f>
        <v>283501</v>
      </c>
      <c r="G110" s="98"/>
      <c r="H110" s="101">
        <f>SUM(H95:H109)</f>
        <v>-283501</v>
      </c>
      <c r="I110" s="102"/>
      <c r="J110" s="99"/>
      <c r="K110" s="101">
        <f t="shared" ref="K110:L110" si="26">SUM(K95:K109)</f>
        <v>2509364</v>
      </c>
      <c r="L110" s="101">
        <f t="shared" si="26"/>
        <v>-2509364</v>
      </c>
      <c r="M110" s="102"/>
    </row>
    <row r="111" spans="1:13" ht="15.75" thickBot="1" x14ac:dyDescent="0.3"/>
    <row r="112" spans="1:13" ht="15.75" thickBot="1" x14ac:dyDescent="0.3">
      <c r="A112" s="85" t="s">
        <v>143</v>
      </c>
      <c r="B112" s="86"/>
      <c r="C112" s="87"/>
      <c r="D112" s="88">
        <f>D92</f>
        <v>2240739</v>
      </c>
      <c r="E112" s="89"/>
      <c r="F112" s="88">
        <f>F92+F110</f>
        <v>2533083</v>
      </c>
      <c r="G112" s="87"/>
      <c r="H112" s="90">
        <f>D112-F112</f>
        <v>-292344</v>
      </c>
      <c r="I112" s="91">
        <f>H112/F112</f>
        <v>-0.11541035173344102</v>
      </c>
      <c r="J112" s="88">
        <f>J92</f>
        <v>56478663</v>
      </c>
      <c r="K112" s="87">
        <f>K92+K110</f>
        <v>62172938</v>
      </c>
      <c r="L112" s="90">
        <f>J112-K112</f>
        <v>-5694275</v>
      </c>
      <c r="M112" s="91">
        <f>L112/K112</f>
        <v>-9.1587677584096153E-2</v>
      </c>
    </row>
    <row r="114" spans="2:8" x14ac:dyDescent="0.25">
      <c r="B114" s="103" t="s">
        <v>18</v>
      </c>
      <c r="C114" s="104" t="s">
        <v>144</v>
      </c>
      <c r="D114" s="104"/>
      <c r="E114" s="105"/>
      <c r="F114" s="106" t="s">
        <v>98</v>
      </c>
      <c r="G114" s="107" t="s">
        <v>145</v>
      </c>
      <c r="H114" s="108"/>
    </row>
    <row r="115" spans="2:8" x14ac:dyDescent="0.25">
      <c r="B115" s="109" t="s">
        <v>122</v>
      </c>
      <c r="C115" s="74" t="s">
        <v>146</v>
      </c>
      <c r="D115" s="30"/>
      <c r="E115" s="29"/>
      <c r="F115" s="39" t="s">
        <v>147</v>
      </c>
      <c r="G115" s="110" t="s">
        <v>148</v>
      </c>
      <c r="H115" s="111"/>
    </row>
    <row r="116" spans="2:8" x14ac:dyDescent="0.25">
      <c r="B116" s="109" t="s">
        <v>149</v>
      </c>
      <c r="C116" s="74" t="s">
        <v>150</v>
      </c>
      <c r="D116" s="30"/>
      <c r="E116" s="29"/>
      <c r="F116" s="39" t="s">
        <v>84</v>
      </c>
      <c r="G116" s="112" t="s">
        <v>151</v>
      </c>
      <c r="H116" s="113"/>
    </row>
    <row r="117" spans="2:8" x14ac:dyDescent="0.25">
      <c r="B117" s="109" t="s">
        <v>33</v>
      </c>
      <c r="C117" s="74" t="s">
        <v>152</v>
      </c>
      <c r="D117" s="74"/>
      <c r="E117" s="29"/>
      <c r="F117" s="39" t="s">
        <v>104</v>
      </c>
      <c r="G117" s="114" t="s">
        <v>153</v>
      </c>
      <c r="H117" s="111"/>
    </row>
    <row r="118" spans="2:8" x14ac:dyDescent="0.25">
      <c r="B118" s="109" t="s">
        <v>48</v>
      </c>
      <c r="C118" s="74" t="s">
        <v>46</v>
      </c>
      <c r="D118" s="74"/>
      <c r="E118" s="49"/>
      <c r="F118" s="39" t="s">
        <v>94</v>
      </c>
      <c r="G118" s="112" t="s">
        <v>154</v>
      </c>
      <c r="H118" s="111"/>
    </row>
    <row r="119" spans="2:8" x14ac:dyDescent="0.25">
      <c r="B119" s="109" t="s">
        <v>15</v>
      </c>
      <c r="C119" s="74" t="s">
        <v>155</v>
      </c>
      <c r="D119" s="74"/>
      <c r="E119" s="49"/>
      <c r="F119" s="39" t="s">
        <v>96</v>
      </c>
      <c r="G119" s="114" t="s">
        <v>156</v>
      </c>
      <c r="H119" s="111"/>
    </row>
    <row r="120" spans="2:8" x14ac:dyDescent="0.25">
      <c r="B120" s="109" t="s">
        <v>157</v>
      </c>
      <c r="C120" s="74" t="s">
        <v>158</v>
      </c>
      <c r="D120" s="24"/>
      <c r="E120" s="49"/>
      <c r="H120" s="111"/>
    </row>
    <row r="121" spans="2:8" x14ac:dyDescent="0.25">
      <c r="B121" s="115"/>
      <c r="C121" s="116"/>
      <c r="D121" s="117"/>
      <c r="E121" s="118"/>
      <c r="F121" s="116"/>
      <c r="G121" s="116"/>
      <c r="H121" s="119"/>
    </row>
    <row r="124" spans="2:8" ht="19.5" thickBot="1" x14ac:dyDescent="0.35">
      <c r="B124" s="120" t="s">
        <v>159</v>
      </c>
    </row>
    <row r="125" spans="2:8" x14ac:dyDescent="0.25">
      <c r="C125" s="121" t="s">
        <v>160</v>
      </c>
      <c r="D125" s="122" t="s">
        <v>161</v>
      </c>
      <c r="E125" s="123" t="s">
        <v>162</v>
      </c>
      <c r="F125" s="124" t="s">
        <v>163</v>
      </c>
      <c r="G125" s="123" t="s">
        <v>164</v>
      </c>
    </row>
    <row r="126" spans="2:8" x14ac:dyDescent="0.25">
      <c r="B126" t="s">
        <v>17</v>
      </c>
      <c r="C126" s="125">
        <v>14776</v>
      </c>
      <c r="D126" s="126">
        <f>C126/55623</f>
        <v>0.26564550635528467</v>
      </c>
      <c r="E126" s="125">
        <v>17220</v>
      </c>
      <c r="F126" s="126">
        <f>E126/59664</f>
        <v>0.28861625100563154</v>
      </c>
      <c r="G126" s="127">
        <f>(C126-E126)/C126</f>
        <v>-0.16540335679480239</v>
      </c>
    </row>
    <row r="127" spans="2:8" x14ac:dyDescent="0.25">
      <c r="B127" t="s">
        <v>53</v>
      </c>
      <c r="C127" s="125">
        <v>877</v>
      </c>
      <c r="D127" s="126">
        <f t="shared" ref="D127:D139" si="27">C127/55623</f>
        <v>1.5766859033133775E-2</v>
      </c>
      <c r="E127" s="125">
        <v>898</v>
      </c>
      <c r="F127" s="126">
        <f t="shared" ref="F127:F139" si="28">E127/59664</f>
        <v>1.5050951997854653E-2</v>
      </c>
      <c r="G127" s="127">
        <f t="shared" ref="G127:G139" si="29">(C127-E127)/C127</f>
        <v>-2.394526795895097E-2</v>
      </c>
    </row>
    <row r="128" spans="2:8" x14ac:dyDescent="0.25">
      <c r="B128" t="s">
        <v>37</v>
      </c>
      <c r="C128" s="125">
        <v>3735</v>
      </c>
      <c r="D128" s="126">
        <f t="shared" si="27"/>
        <v>6.7148481743163804E-2</v>
      </c>
      <c r="E128" s="125">
        <v>3745</v>
      </c>
      <c r="F128" s="126">
        <f t="shared" si="28"/>
        <v>6.2768168409761335E-2</v>
      </c>
      <c r="G128" s="127">
        <f t="shared" si="29"/>
        <v>-2.6773761713520749E-3</v>
      </c>
    </row>
    <row r="129" spans="2:7" x14ac:dyDescent="0.25">
      <c r="B129" t="s">
        <v>50</v>
      </c>
      <c r="C129" s="125">
        <v>369</v>
      </c>
      <c r="D129" s="126">
        <f t="shared" si="27"/>
        <v>6.6339463890836524E-3</v>
      </c>
      <c r="E129" s="125">
        <v>432</v>
      </c>
      <c r="F129" s="126">
        <f t="shared" si="28"/>
        <v>7.2405470635559131E-3</v>
      </c>
      <c r="G129" s="127">
        <f t="shared" si="29"/>
        <v>-0.17073170731707318</v>
      </c>
    </row>
    <row r="130" spans="2:7" x14ac:dyDescent="0.25">
      <c r="B130" t="s">
        <v>47</v>
      </c>
      <c r="C130" s="125">
        <v>366</v>
      </c>
      <c r="D130" s="126">
        <f t="shared" si="27"/>
        <v>6.5800118655951678E-3</v>
      </c>
      <c r="E130" s="125">
        <v>400</v>
      </c>
      <c r="F130" s="126">
        <f t="shared" si="28"/>
        <v>6.7042102440332532E-3</v>
      </c>
      <c r="G130" s="127">
        <f t="shared" si="29"/>
        <v>-9.2896174863387984E-2</v>
      </c>
    </row>
    <row r="131" spans="2:7" x14ac:dyDescent="0.25">
      <c r="B131" t="s">
        <v>56</v>
      </c>
      <c r="C131" s="125">
        <v>829</v>
      </c>
      <c r="D131" s="126">
        <f t="shared" si="27"/>
        <v>1.4903906657318016E-2</v>
      </c>
      <c r="E131" s="125">
        <v>868</v>
      </c>
      <c r="F131" s="126">
        <f t="shared" si="28"/>
        <v>1.4548136229552158E-2</v>
      </c>
      <c r="G131" s="127">
        <f t="shared" si="29"/>
        <v>-4.7044632086851626E-2</v>
      </c>
    </row>
    <row r="132" spans="2:7" x14ac:dyDescent="0.25">
      <c r="B132" t="s">
        <v>35</v>
      </c>
      <c r="C132" s="125">
        <v>5727</v>
      </c>
      <c r="D132" s="126">
        <f t="shared" si="27"/>
        <v>0.10296100533951782</v>
      </c>
      <c r="E132" s="125">
        <v>6169</v>
      </c>
      <c r="F132" s="126">
        <f t="shared" si="28"/>
        <v>0.10339568248860284</v>
      </c>
      <c r="G132" s="127">
        <f t="shared" si="29"/>
        <v>-7.7178278330714167E-2</v>
      </c>
    </row>
    <row r="133" spans="2:7" x14ac:dyDescent="0.25">
      <c r="B133" t="s">
        <v>14</v>
      </c>
      <c r="C133" s="125">
        <v>18621</v>
      </c>
      <c r="D133" s="126">
        <f t="shared" si="27"/>
        <v>0.33477158729302625</v>
      </c>
      <c r="E133" s="125">
        <v>19089</v>
      </c>
      <c r="F133" s="126">
        <f t="shared" si="28"/>
        <v>0.31994167337087692</v>
      </c>
      <c r="G133" s="127">
        <f t="shared" si="29"/>
        <v>-2.5132914451425809E-2</v>
      </c>
    </row>
    <row r="134" spans="2:7" x14ac:dyDescent="0.25">
      <c r="B134" t="s">
        <v>25</v>
      </c>
      <c r="C134" s="125">
        <v>3206</v>
      </c>
      <c r="D134" s="126">
        <f t="shared" si="27"/>
        <v>5.7638027434694282E-2</v>
      </c>
      <c r="E134" s="125">
        <v>3181</v>
      </c>
      <c r="F134" s="126">
        <f t="shared" si="28"/>
        <v>5.3315231965674441E-2</v>
      </c>
      <c r="G134" s="127">
        <f t="shared" si="29"/>
        <v>7.7978789769182783E-3</v>
      </c>
    </row>
    <row r="135" spans="2:7" x14ac:dyDescent="0.25">
      <c r="B135" t="s">
        <v>62</v>
      </c>
      <c r="C135" s="125">
        <v>1030</v>
      </c>
      <c r="D135" s="126">
        <f t="shared" si="27"/>
        <v>1.8517519731046511E-2</v>
      </c>
      <c r="E135" s="125">
        <v>1040</v>
      </c>
      <c r="F135" s="126">
        <f t="shared" si="28"/>
        <v>1.7430946634486459E-2</v>
      </c>
      <c r="G135" s="127">
        <f t="shared" si="29"/>
        <v>-9.7087378640776691E-3</v>
      </c>
    </row>
    <row r="136" spans="2:7" x14ac:dyDescent="0.25">
      <c r="B136" t="s">
        <v>165</v>
      </c>
      <c r="C136" s="125">
        <v>308</v>
      </c>
      <c r="D136" s="126">
        <f t="shared" si="27"/>
        <v>5.5372777448177909E-3</v>
      </c>
      <c r="E136" s="125">
        <v>282</v>
      </c>
      <c r="F136" s="126">
        <f t="shared" si="28"/>
        <v>4.7264682220434437E-3</v>
      </c>
      <c r="G136" s="127">
        <f t="shared" si="29"/>
        <v>8.4415584415584416E-2</v>
      </c>
    </row>
    <row r="137" spans="2:7" x14ac:dyDescent="0.25">
      <c r="B137" t="s">
        <v>166</v>
      </c>
      <c r="C137" s="125">
        <v>881</v>
      </c>
      <c r="D137" s="126">
        <f t="shared" si="27"/>
        <v>1.5838771731118421E-2</v>
      </c>
      <c r="E137" s="125">
        <v>960</v>
      </c>
      <c r="F137" s="126">
        <f t="shared" si="28"/>
        <v>1.6090104585679808E-2</v>
      </c>
      <c r="G137" s="127">
        <f t="shared" si="29"/>
        <v>-8.9670828603859248E-2</v>
      </c>
    </row>
    <row r="138" spans="2:7" x14ac:dyDescent="0.25">
      <c r="B138" t="s">
        <v>32</v>
      </c>
      <c r="C138" s="125">
        <v>1939</v>
      </c>
      <c r="D138" s="126">
        <f t="shared" si="27"/>
        <v>3.4859680348057455E-2</v>
      </c>
      <c r="E138" s="125">
        <v>2009</v>
      </c>
      <c r="F138" s="126">
        <f t="shared" si="28"/>
        <v>3.3671895950657012E-2</v>
      </c>
      <c r="G138" s="127">
        <f t="shared" si="29"/>
        <v>-3.6101083032490974E-2</v>
      </c>
    </row>
    <row r="139" spans="2:7" ht="15.75" thickBot="1" x14ac:dyDescent="0.3">
      <c r="B139" s="128" t="s">
        <v>167</v>
      </c>
      <c r="C139" s="129">
        <v>2960</v>
      </c>
      <c r="D139" s="130">
        <f t="shared" si="27"/>
        <v>5.3215396508638511E-2</v>
      </c>
      <c r="E139" s="129">
        <v>3371</v>
      </c>
      <c r="F139" s="130">
        <f t="shared" si="28"/>
        <v>5.6499731831590239E-2</v>
      </c>
      <c r="G139" s="131">
        <f t="shared" si="29"/>
        <v>-0.13885135135135135</v>
      </c>
    </row>
  </sheetData>
  <mergeCells count="2">
    <mergeCell ref="D6:I6"/>
    <mergeCell ref="J6:M6"/>
  </mergeCells>
  <conditionalFormatting sqref="B116 B25:C26 B107 B97:B98 B89:C89 B18:C23 B24 B69 B44 B45:C68 B8:C10 B11 B17 B12:C16 B70:C76 B108:C115 B28:C43 B77:B83">
    <cfRule type="cellIs" dxfId="5" priority="1" stopIfTrue="1" operator="equal">
      <formula>"Kvinne"</formula>
    </cfRule>
    <cfRule type="cellIs" dxfId="4" priority="2" stopIfTrue="1" operator="equal">
      <formula>"Mann"</formula>
    </cfRule>
    <cfRule type="cellIs" dxfId="3" priority="3" stopIfTrue="1" operator="equal">
      <formula>"Aktualitet, TV"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Hjemmet Mortensen 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Brun, Jo NO - EHM</dc:creator>
  <cp:lastModifiedBy>Brun, Jo NO - EHM</cp:lastModifiedBy>
  <dcterms:created xsi:type="dcterms:W3CDTF">2015-03-03T10:19:04Z</dcterms:created>
  <dcterms:modified xsi:type="dcterms:W3CDTF">2015-03-03T10:20:26Z</dcterms:modified>
</cp:coreProperties>
</file>