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REGNEARK\"/>
    </mc:Choice>
  </mc:AlternateContent>
  <bookViews>
    <workbookView xWindow="0" yWindow="0" windowWidth="28800" windowHeight="12585"/>
  </bookViews>
  <sheets>
    <sheet name="Ark1" sheetId="1" r:id="rId1"/>
  </sheets>
  <definedNames>
    <definedName name="_xlnm.Print_Titles" localSheetId="0">'Ark1'!$6:$7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9" i="1" l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D129" i="1"/>
  <c r="D128" i="1"/>
  <c r="D127" i="1"/>
  <c r="D126" i="1"/>
  <c r="D125" i="1"/>
  <c r="D124" i="1"/>
  <c r="D123" i="1"/>
  <c r="D122" i="1"/>
  <c r="D121" i="1"/>
  <c r="D120" i="1"/>
  <c r="D119" i="1"/>
  <c r="D118" i="1"/>
  <c r="D117" i="1"/>
  <c r="D116" i="1"/>
  <c r="E129" i="1"/>
  <c r="C129" i="1"/>
  <c r="E128" i="1"/>
  <c r="C128" i="1"/>
  <c r="E127" i="1"/>
  <c r="C127" i="1"/>
  <c r="E126" i="1"/>
  <c r="C126" i="1"/>
  <c r="E125" i="1"/>
  <c r="C125" i="1"/>
  <c r="E124" i="1"/>
  <c r="C124" i="1"/>
  <c r="E123" i="1"/>
  <c r="C123" i="1"/>
  <c r="E122" i="1"/>
  <c r="C122" i="1"/>
  <c r="E121" i="1"/>
  <c r="C121" i="1"/>
  <c r="E120" i="1"/>
  <c r="C120" i="1"/>
  <c r="E119" i="1"/>
  <c r="C119" i="1"/>
  <c r="E118" i="1"/>
  <c r="C118" i="1"/>
  <c r="E117" i="1"/>
  <c r="C117" i="1"/>
  <c r="E116" i="1"/>
  <c r="C116" i="1"/>
  <c r="K87" i="1" l="1"/>
  <c r="K88" i="1"/>
  <c r="K89" i="1"/>
  <c r="K90" i="1"/>
  <c r="K91" i="1"/>
  <c r="K92" i="1"/>
  <c r="K93" i="1"/>
  <c r="K94" i="1"/>
  <c r="K95" i="1"/>
  <c r="K96" i="1"/>
  <c r="K97" i="1"/>
  <c r="K98" i="1"/>
  <c r="K99" i="1"/>
  <c r="D81" i="1" l="1"/>
  <c r="H77" i="1"/>
  <c r="J77" i="1"/>
  <c r="K77" i="1"/>
  <c r="H78" i="1"/>
  <c r="J78" i="1"/>
  <c r="K78" i="1"/>
  <c r="H79" i="1"/>
  <c r="J79" i="1"/>
  <c r="K79" i="1"/>
  <c r="H80" i="1"/>
  <c r="J80" i="1"/>
  <c r="K80" i="1"/>
  <c r="K76" i="1"/>
  <c r="J76" i="1"/>
  <c r="H76" i="1"/>
  <c r="F73" i="1"/>
  <c r="D73" i="1"/>
  <c r="K33" i="1"/>
  <c r="K45" i="1"/>
  <c r="K86" i="1"/>
  <c r="K55" i="1"/>
  <c r="K34" i="1"/>
  <c r="H81" i="1" l="1"/>
  <c r="L78" i="1"/>
  <c r="L79" i="1"/>
  <c r="J81" i="1"/>
  <c r="L77" i="1"/>
  <c r="L80" i="1"/>
  <c r="L76" i="1"/>
  <c r="L81" i="1" l="1"/>
  <c r="J55" i="1" l="1"/>
  <c r="J34" i="1"/>
  <c r="L34" i="1" s="1"/>
  <c r="H55" i="1"/>
  <c r="I55" i="1" s="1"/>
  <c r="J64" i="1"/>
  <c r="K64" i="1"/>
  <c r="H64" i="1"/>
  <c r="I64" i="1" s="1"/>
  <c r="J63" i="1"/>
  <c r="K63" i="1"/>
  <c r="H63" i="1"/>
  <c r="I63" i="1" s="1"/>
  <c r="K60" i="1"/>
  <c r="H60" i="1"/>
  <c r="I60" i="1" s="1"/>
  <c r="J60" i="1"/>
  <c r="J59" i="1"/>
  <c r="K59" i="1"/>
  <c r="H59" i="1"/>
  <c r="I59" i="1" s="1"/>
  <c r="K56" i="1"/>
  <c r="H56" i="1"/>
  <c r="I56" i="1" s="1"/>
  <c r="J56" i="1"/>
  <c r="F100" i="1"/>
  <c r="K85" i="1"/>
  <c r="K100" i="1" s="1"/>
  <c r="J85" i="1"/>
  <c r="H34" i="1"/>
  <c r="I34" i="1" s="1"/>
  <c r="H86" i="1"/>
  <c r="I86" i="1" s="1"/>
  <c r="H33" i="1"/>
  <c r="I33" i="1" s="1"/>
  <c r="J86" i="1"/>
  <c r="L86" i="1" s="1"/>
  <c r="M86" i="1" s="1"/>
  <c r="J33" i="1"/>
  <c r="L33" i="1" s="1"/>
  <c r="K72" i="1"/>
  <c r="J72" i="1"/>
  <c r="H72" i="1"/>
  <c r="I72" i="1" s="1"/>
  <c r="K62" i="1"/>
  <c r="J62" i="1"/>
  <c r="H62" i="1"/>
  <c r="I62" i="1" s="1"/>
  <c r="K14" i="1"/>
  <c r="J14" i="1"/>
  <c r="H14" i="1"/>
  <c r="I14" i="1" s="1"/>
  <c r="K35" i="1"/>
  <c r="J35" i="1"/>
  <c r="H35" i="1"/>
  <c r="I35" i="1" s="1"/>
  <c r="K51" i="1"/>
  <c r="J51" i="1"/>
  <c r="H51" i="1"/>
  <c r="I51" i="1" s="1"/>
  <c r="K65" i="1"/>
  <c r="J65" i="1"/>
  <c r="H65" i="1"/>
  <c r="I65" i="1" s="1"/>
  <c r="K12" i="1"/>
  <c r="J12" i="1"/>
  <c r="H12" i="1"/>
  <c r="I12" i="1" s="1"/>
  <c r="J97" i="1"/>
  <c r="H97" i="1"/>
  <c r="I97" i="1" s="1"/>
  <c r="J94" i="1"/>
  <c r="H94" i="1"/>
  <c r="I94" i="1" s="1"/>
  <c r="J95" i="1"/>
  <c r="H95" i="1"/>
  <c r="I95" i="1" s="1"/>
  <c r="J96" i="1"/>
  <c r="H96" i="1"/>
  <c r="I96" i="1" s="1"/>
  <c r="J98" i="1"/>
  <c r="H98" i="1"/>
  <c r="I98" i="1" s="1"/>
  <c r="K25" i="1"/>
  <c r="J25" i="1"/>
  <c r="H25" i="1"/>
  <c r="I25" i="1" s="1"/>
  <c r="K50" i="1"/>
  <c r="J50" i="1"/>
  <c r="H50" i="1"/>
  <c r="I50" i="1" s="1"/>
  <c r="K26" i="1"/>
  <c r="J26" i="1"/>
  <c r="H26" i="1"/>
  <c r="J99" i="1"/>
  <c r="H99" i="1"/>
  <c r="I99" i="1" s="1"/>
  <c r="K39" i="1"/>
  <c r="J39" i="1"/>
  <c r="H39" i="1"/>
  <c r="I39" i="1" s="1"/>
  <c r="K49" i="1"/>
  <c r="J49" i="1"/>
  <c r="H49" i="1"/>
  <c r="I49" i="1" s="1"/>
  <c r="K27" i="1"/>
  <c r="J27" i="1"/>
  <c r="H27" i="1"/>
  <c r="I27" i="1" s="1"/>
  <c r="K71" i="1"/>
  <c r="J71" i="1"/>
  <c r="H71" i="1"/>
  <c r="I71" i="1" s="1"/>
  <c r="K16" i="1"/>
  <c r="J16" i="1"/>
  <c r="H16" i="1"/>
  <c r="I16" i="1" s="1"/>
  <c r="J90" i="1"/>
  <c r="H90" i="1"/>
  <c r="I90" i="1" s="1"/>
  <c r="K44" i="1"/>
  <c r="J44" i="1"/>
  <c r="H44" i="1"/>
  <c r="I44" i="1" s="1"/>
  <c r="K37" i="1"/>
  <c r="J37" i="1"/>
  <c r="H37" i="1"/>
  <c r="I37" i="1" s="1"/>
  <c r="K22" i="1"/>
  <c r="J22" i="1"/>
  <c r="H22" i="1"/>
  <c r="I22" i="1" s="1"/>
  <c r="K70" i="1"/>
  <c r="J70" i="1"/>
  <c r="H70" i="1"/>
  <c r="I70" i="1" s="1"/>
  <c r="K53" i="1"/>
  <c r="J53" i="1"/>
  <c r="H53" i="1"/>
  <c r="I53" i="1" s="1"/>
  <c r="K8" i="1"/>
  <c r="J8" i="1"/>
  <c r="H8" i="1"/>
  <c r="I8" i="1" s="1"/>
  <c r="K29" i="1"/>
  <c r="J29" i="1"/>
  <c r="H29" i="1"/>
  <c r="I29" i="1" s="1"/>
  <c r="K69" i="1"/>
  <c r="J69" i="1"/>
  <c r="H69" i="1"/>
  <c r="I69" i="1" s="1"/>
  <c r="K42" i="1"/>
  <c r="J42" i="1"/>
  <c r="H42" i="1"/>
  <c r="I42" i="1" s="1"/>
  <c r="K31" i="1"/>
  <c r="J31" i="1"/>
  <c r="H31" i="1"/>
  <c r="I31" i="1" s="1"/>
  <c r="K41" i="1"/>
  <c r="J41" i="1"/>
  <c r="H41" i="1"/>
  <c r="I41" i="1" s="1"/>
  <c r="K20" i="1"/>
  <c r="J20" i="1"/>
  <c r="H20" i="1"/>
  <c r="I20" i="1" s="1"/>
  <c r="K18" i="1"/>
  <c r="J18" i="1"/>
  <c r="H18" i="1"/>
  <c r="I18" i="1" s="1"/>
  <c r="K36" i="1"/>
  <c r="J36" i="1"/>
  <c r="H36" i="1"/>
  <c r="I36" i="1" s="1"/>
  <c r="K67" i="1"/>
  <c r="J67" i="1"/>
  <c r="H67" i="1"/>
  <c r="I67" i="1" s="1"/>
  <c r="J91" i="1"/>
  <c r="H91" i="1"/>
  <c r="I91" i="1" s="1"/>
  <c r="K66" i="1"/>
  <c r="J66" i="1"/>
  <c r="H66" i="1"/>
  <c r="I66" i="1" s="1"/>
  <c r="J92" i="1"/>
  <c r="H92" i="1"/>
  <c r="I92" i="1" s="1"/>
  <c r="K61" i="1"/>
  <c r="J61" i="1"/>
  <c r="H61" i="1"/>
  <c r="I61" i="1" s="1"/>
  <c r="K54" i="1"/>
  <c r="J54" i="1"/>
  <c r="H54" i="1"/>
  <c r="I54" i="1" s="1"/>
  <c r="K58" i="1"/>
  <c r="J58" i="1"/>
  <c r="H58" i="1"/>
  <c r="I58" i="1" s="1"/>
  <c r="K57" i="1"/>
  <c r="J57" i="1"/>
  <c r="H57" i="1"/>
  <c r="I57" i="1" s="1"/>
  <c r="K32" i="1"/>
  <c r="J32" i="1"/>
  <c r="H32" i="1"/>
  <c r="I32" i="1" s="1"/>
  <c r="K21" i="1"/>
  <c r="J21" i="1"/>
  <c r="H21" i="1"/>
  <c r="I21" i="1" s="1"/>
  <c r="K52" i="1"/>
  <c r="J52" i="1"/>
  <c r="H52" i="1"/>
  <c r="I52" i="1" s="1"/>
  <c r="J93" i="1"/>
  <c r="H93" i="1"/>
  <c r="I93" i="1" s="1"/>
  <c r="K30" i="1"/>
  <c r="J30" i="1"/>
  <c r="H30" i="1"/>
  <c r="I30" i="1" s="1"/>
  <c r="J87" i="1"/>
  <c r="H87" i="1"/>
  <c r="I87" i="1" s="1"/>
  <c r="J88" i="1"/>
  <c r="H88" i="1"/>
  <c r="I88" i="1" s="1"/>
  <c r="K47" i="1"/>
  <c r="J47" i="1"/>
  <c r="H47" i="1"/>
  <c r="I47" i="1" s="1"/>
  <c r="K19" i="1"/>
  <c r="J19" i="1"/>
  <c r="H19" i="1"/>
  <c r="I19" i="1" s="1"/>
  <c r="K17" i="1"/>
  <c r="J17" i="1"/>
  <c r="H17" i="1"/>
  <c r="I17" i="1" s="1"/>
  <c r="K46" i="1"/>
  <c r="J46" i="1"/>
  <c r="H46" i="1"/>
  <c r="I46" i="1" s="1"/>
  <c r="K40" i="1"/>
  <c r="J40" i="1"/>
  <c r="H40" i="1"/>
  <c r="I40" i="1" s="1"/>
  <c r="K28" i="1"/>
  <c r="J28" i="1"/>
  <c r="K48" i="1"/>
  <c r="J48" i="1"/>
  <c r="J89" i="1"/>
  <c r="K10" i="1"/>
  <c r="J10" i="1"/>
  <c r="K11" i="1"/>
  <c r="J11" i="1"/>
  <c r="K9" i="1"/>
  <c r="J9" i="1"/>
  <c r="K24" i="1"/>
  <c r="J24" i="1"/>
  <c r="K23" i="1"/>
  <c r="J23" i="1"/>
  <c r="J45" i="1"/>
  <c r="L45" i="1" s="1"/>
  <c r="K38" i="1"/>
  <c r="J38" i="1"/>
  <c r="K43" i="1"/>
  <c r="J43" i="1"/>
  <c r="K15" i="1"/>
  <c r="J15" i="1"/>
  <c r="K13" i="1"/>
  <c r="J13" i="1"/>
  <c r="K68" i="1"/>
  <c r="J68" i="1"/>
  <c r="H28" i="1"/>
  <c r="I28" i="1" s="1"/>
  <c r="H48" i="1"/>
  <c r="I48" i="1" s="1"/>
  <c r="H89" i="1"/>
  <c r="I89" i="1" s="1"/>
  <c r="H10" i="1"/>
  <c r="I10" i="1" s="1"/>
  <c r="H11" i="1"/>
  <c r="I11" i="1" s="1"/>
  <c r="H9" i="1"/>
  <c r="I9" i="1" s="1"/>
  <c r="H24" i="1"/>
  <c r="I24" i="1" s="1"/>
  <c r="H23" i="1"/>
  <c r="I23" i="1" s="1"/>
  <c r="H45" i="1"/>
  <c r="I45" i="1" s="1"/>
  <c r="H38" i="1"/>
  <c r="I38" i="1" s="1"/>
  <c r="H43" i="1"/>
  <c r="I43" i="1" s="1"/>
  <c r="H15" i="1"/>
  <c r="I15" i="1" s="1"/>
  <c r="H13" i="1"/>
  <c r="I13" i="1" s="1"/>
  <c r="H68" i="1"/>
  <c r="I68" i="1" s="1"/>
  <c r="L55" i="1" l="1"/>
  <c r="M55" i="1" s="1"/>
  <c r="J73" i="1"/>
  <c r="K73" i="1"/>
  <c r="I26" i="1"/>
  <c r="H73" i="1"/>
  <c r="L60" i="1"/>
  <c r="L56" i="1"/>
  <c r="L68" i="1"/>
  <c r="L13" i="1"/>
  <c r="L15" i="1"/>
  <c r="L43" i="1"/>
  <c r="L38" i="1"/>
  <c r="L23" i="1"/>
  <c r="L24" i="1"/>
  <c r="M24" i="1" s="1"/>
  <c r="L9" i="1"/>
  <c r="L11" i="1"/>
  <c r="L10" i="1"/>
  <c r="L89" i="1"/>
  <c r="M89" i="1" s="1"/>
  <c r="L48" i="1"/>
  <c r="L28" i="1"/>
  <c r="L17" i="1"/>
  <c r="M17" i="1" s="1"/>
  <c r="L47" i="1"/>
  <c r="L87" i="1"/>
  <c r="M87" i="1" s="1"/>
  <c r="L93" i="1"/>
  <c r="M93" i="1" s="1"/>
  <c r="L21" i="1"/>
  <c r="L57" i="1"/>
  <c r="L54" i="1"/>
  <c r="L92" i="1"/>
  <c r="M92" i="1" s="1"/>
  <c r="L91" i="1"/>
  <c r="M91" i="1" s="1"/>
  <c r="L36" i="1"/>
  <c r="L20" i="1"/>
  <c r="M20" i="1" s="1"/>
  <c r="L31" i="1"/>
  <c r="L69" i="1"/>
  <c r="L70" i="1"/>
  <c r="M11" i="1" s="1"/>
  <c r="L37" i="1"/>
  <c r="L90" i="1"/>
  <c r="M90" i="1" s="1"/>
  <c r="L71" i="1"/>
  <c r="L49" i="1"/>
  <c r="M68" i="1" s="1"/>
  <c r="L99" i="1"/>
  <c r="M99" i="1" s="1"/>
  <c r="L50" i="1"/>
  <c r="L98" i="1"/>
  <c r="M98" i="1" s="1"/>
  <c r="L95" i="1"/>
  <c r="M95" i="1" s="1"/>
  <c r="L97" i="1"/>
  <c r="M97" i="1" s="1"/>
  <c r="L65" i="1"/>
  <c r="L35" i="1"/>
  <c r="L62" i="1"/>
  <c r="L64" i="1"/>
  <c r="L40" i="1"/>
  <c r="M45" i="1" s="1"/>
  <c r="L46" i="1"/>
  <c r="L19" i="1"/>
  <c r="L88" i="1"/>
  <c r="M88" i="1" s="1"/>
  <c r="L30" i="1"/>
  <c r="L52" i="1"/>
  <c r="L32" i="1"/>
  <c r="L58" i="1"/>
  <c r="M58" i="1" s="1"/>
  <c r="L61" i="1"/>
  <c r="M61" i="1" s="1"/>
  <c r="L66" i="1"/>
  <c r="M66" i="1" s="1"/>
  <c r="L67" i="1"/>
  <c r="M34" i="1" s="1"/>
  <c r="L18" i="1"/>
  <c r="M33" i="1" s="1"/>
  <c r="L41" i="1"/>
  <c r="L42" i="1"/>
  <c r="M43" i="1" s="1"/>
  <c r="L29" i="1"/>
  <c r="M19" i="1" s="1"/>
  <c r="L53" i="1"/>
  <c r="L22" i="1"/>
  <c r="M28" i="1" s="1"/>
  <c r="L44" i="1"/>
  <c r="L16" i="1"/>
  <c r="M16" i="1" s="1"/>
  <c r="L27" i="1"/>
  <c r="L39" i="1"/>
  <c r="L26" i="1"/>
  <c r="L25" i="1"/>
  <c r="M41" i="1" s="1"/>
  <c r="L96" i="1"/>
  <c r="M96" i="1" s="1"/>
  <c r="L94" i="1"/>
  <c r="M94" i="1" s="1"/>
  <c r="L12" i="1"/>
  <c r="M12" i="1" s="1"/>
  <c r="L51" i="1"/>
  <c r="M56" i="1" s="1"/>
  <c r="L14" i="1"/>
  <c r="L72" i="1"/>
  <c r="L59" i="1"/>
  <c r="L63" i="1"/>
  <c r="H100" i="1"/>
  <c r="L8" i="1"/>
  <c r="M49" i="1" s="1"/>
  <c r="M21" i="1" l="1"/>
  <c r="M13" i="1"/>
  <c r="M65" i="1"/>
  <c r="M62" i="1"/>
  <c r="M27" i="1"/>
  <c r="M15" i="1"/>
  <c r="M8" i="1"/>
  <c r="M72" i="1"/>
  <c r="M38" i="1"/>
  <c r="M67" i="1"/>
  <c r="M31" i="1"/>
  <c r="M50" i="1"/>
  <c r="M39" i="1"/>
  <c r="M60" i="1"/>
  <c r="M32" i="1"/>
  <c r="M30" i="1"/>
  <c r="M59" i="1"/>
  <c r="M14" i="1"/>
  <c r="M52" i="1"/>
  <c r="M18" i="1"/>
  <c r="M29" i="1"/>
  <c r="M63" i="1"/>
  <c r="M51" i="1"/>
  <c r="M22" i="1"/>
  <c r="M57" i="1"/>
  <c r="M26" i="1"/>
  <c r="M47" i="1"/>
  <c r="M44" i="1"/>
  <c r="M48" i="1"/>
  <c r="M35" i="1"/>
  <c r="M53" i="1"/>
  <c r="M71" i="1"/>
  <c r="M42" i="1"/>
  <c r="M46" i="1"/>
  <c r="M54" i="1"/>
  <c r="M64" i="1"/>
  <c r="M36" i="1"/>
  <c r="M23" i="1"/>
  <c r="M25" i="1"/>
  <c r="M69" i="1"/>
  <c r="M10" i="1"/>
  <c r="M40" i="1"/>
  <c r="M9" i="1"/>
  <c r="M70" i="1"/>
  <c r="M37" i="1"/>
  <c r="L73" i="1"/>
  <c r="L100" i="1"/>
  <c r="D83" i="1"/>
  <c r="D102" i="1" l="1"/>
  <c r="F83" i="1"/>
  <c r="H83" i="1" s="1"/>
  <c r="I83" i="1" s="1"/>
  <c r="F102" i="1" l="1"/>
  <c r="H102" i="1" s="1"/>
  <c r="I102" i="1" s="1"/>
  <c r="I73" i="1"/>
  <c r="J83" i="1"/>
  <c r="J102" i="1" s="1"/>
  <c r="K83" i="1"/>
  <c r="K102" i="1" s="1"/>
  <c r="M73" i="1"/>
  <c r="L102" i="1" l="1"/>
  <c r="M102" i="1" s="1"/>
  <c r="L83" i="1"/>
  <c r="M83" i="1" s="1"/>
</calcChain>
</file>

<file path=xl/sharedStrings.xml><?xml version="1.0" encoding="utf-8"?>
<sst xmlns="http://schemas.openxmlformats.org/spreadsheetml/2006/main" count="334" uniqueCount="155">
  <si>
    <t>Opplag pr. utgivelse</t>
  </si>
  <si>
    <t>Totalkonsum (opplag * frekvens)</t>
  </si>
  <si>
    <t>Tittel</t>
  </si>
  <si>
    <t>Type</t>
  </si>
  <si>
    <t>Utgiver</t>
  </si>
  <si>
    <t xml:space="preserve">  Frekvens</t>
  </si>
  <si>
    <t>Endring pr utg</t>
  </si>
  <si>
    <t>% pr utg</t>
  </si>
  <si>
    <t>Endring tot</t>
  </si>
  <si>
    <t>% tot</t>
  </si>
  <si>
    <t>Allers</t>
  </si>
  <si>
    <t>Autofil</t>
  </si>
  <si>
    <t>Båtmagasinet</t>
  </si>
  <si>
    <t>Henne</t>
  </si>
  <si>
    <t>Jeger, Hund &amp; Våpen</t>
  </si>
  <si>
    <t>KK</t>
  </si>
  <si>
    <t>KK Living</t>
  </si>
  <si>
    <t>Kunst</t>
  </si>
  <si>
    <t>På TV</t>
  </si>
  <si>
    <t>Se og Hør tirsdag</t>
  </si>
  <si>
    <t>Stylemag</t>
  </si>
  <si>
    <t>Vakre Hjem og Interiør</t>
  </si>
  <si>
    <t>AM</t>
  </si>
  <si>
    <t>Voksen kvinne</t>
  </si>
  <si>
    <t>Bil, båt</t>
  </si>
  <si>
    <t>Kvinne</t>
  </si>
  <si>
    <t>Jakt, friluft</t>
  </si>
  <si>
    <t>Bolig, interiør</t>
  </si>
  <si>
    <t>Aktualitet, TV</t>
  </si>
  <si>
    <t>Costume</t>
  </si>
  <si>
    <t>Stella</t>
  </si>
  <si>
    <t>Bo Bedre</t>
  </si>
  <si>
    <t>Boligpluss</t>
  </si>
  <si>
    <t>Tara</t>
  </si>
  <si>
    <t>Tara Frisk</t>
  </si>
  <si>
    <t>Tara Smak</t>
  </si>
  <si>
    <t>Mann</t>
  </si>
  <si>
    <t>Aktiv Trening</t>
  </si>
  <si>
    <t>Alt om historie og vitenskap</t>
  </si>
  <si>
    <t>Digital Foto</t>
  </si>
  <si>
    <t>Gjør det selv</t>
  </si>
  <si>
    <t>I form</t>
  </si>
  <si>
    <t>Illustrert vitenskap</t>
  </si>
  <si>
    <t>Illustrert vitenskap Historie</t>
  </si>
  <si>
    <t>Komputer for alle</t>
  </si>
  <si>
    <t>National Geographic</t>
  </si>
  <si>
    <t>BPI</t>
  </si>
  <si>
    <t>Sport, reise, vitenskap</t>
  </si>
  <si>
    <t>PC, lyd, bilde</t>
  </si>
  <si>
    <t>Hagen for alle</t>
  </si>
  <si>
    <t>Donald Duck &amp; Co.</t>
  </si>
  <si>
    <t>Julia</t>
  </si>
  <si>
    <t>Pondus</t>
  </si>
  <si>
    <t>Ung, tegneserie</t>
  </si>
  <si>
    <t>Alt om Fiske</t>
  </si>
  <si>
    <t>Boligdrøm</t>
  </si>
  <si>
    <t>Bonytt</t>
  </si>
  <si>
    <t>Det Nye</t>
  </si>
  <si>
    <t>Det Nye Spesial/Shape Up</t>
  </si>
  <si>
    <t>Elle</t>
  </si>
  <si>
    <t>Familien</t>
  </si>
  <si>
    <t>Foreldre &amp; Barn</t>
  </si>
  <si>
    <t>Her og Nå</t>
  </si>
  <si>
    <t>Hjemme-PC</t>
  </si>
  <si>
    <t>Hjemmet</t>
  </si>
  <si>
    <t>Hytteliv</t>
  </si>
  <si>
    <t>Jakt</t>
  </si>
  <si>
    <t>Kamille</t>
  </si>
  <si>
    <t>Norsk Motorveteran</t>
  </si>
  <si>
    <t>Norsk Ukeblad</t>
  </si>
  <si>
    <t>Rom 123</t>
  </si>
  <si>
    <t>Vi Menn</t>
  </si>
  <si>
    <t>Villmarksliv</t>
  </si>
  <si>
    <t>Design Interiør</t>
  </si>
  <si>
    <t>Maison Interiør</t>
  </si>
  <si>
    <t>Maison Mat og Vin</t>
  </si>
  <si>
    <t>Lev landlig</t>
  </si>
  <si>
    <t>Foreldre</t>
  </si>
  <si>
    <t>Friidrett</t>
  </si>
  <si>
    <t>Racing</t>
  </si>
  <si>
    <t>Runners World</t>
  </si>
  <si>
    <t>Skisport</t>
  </si>
  <si>
    <t>Veivalg</t>
  </si>
  <si>
    <t>SPM</t>
  </si>
  <si>
    <t>TVGuiden</t>
  </si>
  <si>
    <t>PRB</t>
  </si>
  <si>
    <t>Vagabond</t>
  </si>
  <si>
    <t>VF</t>
  </si>
  <si>
    <t xml:space="preserve">Computeworld </t>
  </si>
  <si>
    <t>IDG</t>
  </si>
  <si>
    <t>Dine Penger</t>
  </si>
  <si>
    <t>DP</t>
  </si>
  <si>
    <t>Bil</t>
  </si>
  <si>
    <t>BIL</t>
  </si>
  <si>
    <t>Reiselyst</t>
  </si>
  <si>
    <t>ZT</t>
  </si>
  <si>
    <t>Vi over 60</t>
  </si>
  <si>
    <t>Grieg</t>
  </si>
  <si>
    <t>Innsikt, økonomi</t>
  </si>
  <si>
    <t>SUM EKSISTERENDE</t>
  </si>
  <si>
    <t>TOTALT</t>
  </si>
  <si>
    <t>Endring</t>
  </si>
  <si>
    <t>%</t>
  </si>
  <si>
    <t>Kamille puls</t>
  </si>
  <si>
    <t>KK Stil</t>
  </si>
  <si>
    <t>Aftenposten Innsikt</t>
  </si>
  <si>
    <t>AF</t>
  </si>
  <si>
    <t>SUM NYE TITLER</t>
  </si>
  <si>
    <t>SUM EKSISTERENDE + NYE</t>
  </si>
  <si>
    <t>Helse, livsstil, sunnhet</t>
  </si>
  <si>
    <t xml:space="preserve">Mat  </t>
  </si>
  <si>
    <t>SUM UTGÅTTE TITLER</t>
  </si>
  <si>
    <t>SUM EKSISTERENDE + NYE + UTGÅTTE</t>
  </si>
  <si>
    <t>Aller Media</t>
  </si>
  <si>
    <t>FF</t>
  </si>
  <si>
    <t xml:space="preserve"> Fri Flyt</t>
  </si>
  <si>
    <t xml:space="preserve">BIL     </t>
  </si>
  <si>
    <t>Bilforlaget</t>
  </si>
  <si>
    <t>GRIEG</t>
  </si>
  <si>
    <t>Grieg Media</t>
  </si>
  <si>
    <t>Programbladet</t>
  </si>
  <si>
    <t xml:space="preserve"> Sport Media</t>
  </si>
  <si>
    <t>Vagabond Forlag</t>
  </si>
  <si>
    <t>ESF</t>
  </si>
  <si>
    <t>Zine Travel</t>
  </si>
  <si>
    <t>EP</t>
  </si>
  <si>
    <t>Fri Flyt</t>
  </si>
  <si>
    <t>Aftenposten Historie</t>
  </si>
  <si>
    <t>Klatring</t>
  </si>
  <si>
    <t>Landevei</t>
  </si>
  <si>
    <t>Terrengsykkel</t>
  </si>
  <si>
    <t>Ute</t>
  </si>
  <si>
    <t>Egmont Publishing</t>
  </si>
  <si>
    <t>Egmont Kid</t>
  </si>
  <si>
    <t>Aftenposten</t>
  </si>
  <si>
    <t xml:space="preserve">Bonnier </t>
  </si>
  <si>
    <t>Utvikling</t>
  </si>
  <si>
    <t>PC, lyd og bilde</t>
  </si>
  <si>
    <t>Ung, Tegneserier</t>
  </si>
  <si>
    <t>Opplag 2014</t>
  </si>
  <si>
    <t>Mat</t>
  </si>
  <si>
    <t>Andel 2014</t>
  </si>
  <si>
    <t>MAGASIN OG UKEBLADER. OPPLAGSTALL HELÅR 2014 OG 2015</t>
  </si>
  <si>
    <t>NYE TITLER I 2015:</t>
  </si>
  <si>
    <t>UTGÅTTE TITLER I 2015</t>
  </si>
  <si>
    <t>Topp Girl</t>
  </si>
  <si>
    <t>Se og Hør Extra</t>
  </si>
  <si>
    <t>Allers Spesial</t>
  </si>
  <si>
    <t>Babydrøm</t>
  </si>
  <si>
    <t>Det Nye Interiør</t>
  </si>
  <si>
    <t>Hageliv og Uterom</t>
  </si>
  <si>
    <t>Lunch</t>
  </si>
  <si>
    <t>Opplag 2015</t>
  </si>
  <si>
    <t>Andel 2015</t>
  </si>
  <si>
    <t xml:space="preserve">Opplagstall pr. kategori på likelydende titler (opplag pr. utgivelse)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</si>
</sst>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 * #,##0.00_ ;_ * \-#,##0.00_ ;_ * &quot;-&quot;??_ ;_ @_ "/>
    <numFmt numFmtId="164" formatCode="_(* #,##0_);_(* \(#,##0\);_(* &quot;-&quot;??_);_(@_)"/>
    <numFmt numFmtId="165" formatCode="#,##0.0"/>
    <numFmt numFmtId="166" formatCode="0.0\ %"/>
    <numFmt numFmtId="167" formatCode="_ * #,##0_ ;_ * \-#,##0_ ;_ * &quot;-&quot;??_ ;_ @_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0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7">
    <xf numFmtId="0" fontId="0" fillId="0" borderId="0" xfId="0"/>
    <xf numFmtId="43" fontId="2" fillId="0" borderId="0" xfId="1" applyFont="1" applyAlignment="1">
      <alignment horizontal="left"/>
    </xf>
    <xf numFmtId="43" fontId="3" fillId="0" borderId="0" xfId="1" applyFont="1"/>
    <xf numFmtId="164" fontId="3" fillId="0" borderId="0" xfId="1" applyNumberFormat="1" applyFont="1"/>
    <xf numFmtId="3" fontId="3" fillId="0" borderId="0" xfId="1" applyNumberFormat="1" applyFont="1"/>
    <xf numFmtId="165" fontId="3" fillId="0" borderId="0" xfId="1" applyNumberFormat="1" applyFont="1"/>
    <xf numFmtId="0" fontId="3" fillId="0" borderId="0" xfId="0" applyFont="1"/>
    <xf numFmtId="43" fontId="4" fillId="0" borderId="0" xfId="1" applyFont="1" applyAlignment="1">
      <alignment horizontal="left"/>
    </xf>
    <xf numFmtId="43" fontId="4" fillId="2" borderId="4" xfId="1" applyFont="1" applyFill="1" applyBorder="1"/>
    <xf numFmtId="164" fontId="4" fillId="2" borderId="5" xfId="1" applyNumberFormat="1" applyFont="1" applyFill="1" applyBorder="1"/>
    <xf numFmtId="1" fontId="4" fillId="2" borderId="6" xfId="1" applyNumberFormat="1" applyFont="1" applyFill="1" applyBorder="1" applyAlignment="1">
      <alignment horizontal="center"/>
    </xf>
    <xf numFmtId="164" fontId="4" fillId="2" borderId="7" xfId="1" applyNumberFormat="1" applyFont="1" applyFill="1" applyBorder="1" applyAlignment="1">
      <alignment horizontal="center"/>
    </xf>
    <xf numFmtId="43" fontId="3" fillId="0" borderId="0" xfId="1" applyFont="1" applyBorder="1"/>
    <xf numFmtId="0" fontId="0" fillId="0" borderId="0" xfId="0" applyBorder="1"/>
    <xf numFmtId="164" fontId="3" fillId="0" borderId="0" xfId="1" applyNumberFormat="1" applyFont="1" applyBorder="1" applyAlignment="1">
      <alignment horizontal="center"/>
    </xf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1" fontId="4" fillId="2" borderId="1" xfId="1" applyNumberFormat="1" applyFont="1" applyFill="1" applyBorder="1" applyAlignment="1">
      <alignment horizontal="center"/>
    </xf>
    <xf numFmtId="164" fontId="4" fillId="2" borderId="3" xfId="1" applyNumberFormat="1" applyFont="1" applyFill="1" applyBorder="1" applyAlignment="1">
      <alignment horizontal="center"/>
    </xf>
    <xf numFmtId="164" fontId="3" fillId="0" borderId="0" xfId="1" applyNumberFormat="1" applyFont="1" applyBorder="1"/>
    <xf numFmtId="164" fontId="3" fillId="0" borderId="0" xfId="1" applyNumberFormat="1" applyFont="1" applyFill="1" applyBorder="1"/>
    <xf numFmtId="0" fontId="0" fillId="0" borderId="0" xfId="0" applyFill="1" applyBorder="1"/>
    <xf numFmtId="164" fontId="3" fillId="0" borderId="0" xfId="1" applyNumberFormat="1" applyFont="1" applyFill="1" applyBorder="1" applyAlignment="1">
      <alignment horizontal="center"/>
    </xf>
    <xf numFmtId="164" fontId="5" fillId="0" borderId="0" xfId="1" applyNumberFormat="1" applyFont="1" applyBorder="1" applyAlignment="1">
      <alignment horizontal="center"/>
    </xf>
    <xf numFmtId="3" fontId="0" fillId="0" borderId="0" xfId="0" applyNumberFormat="1" applyBorder="1"/>
    <xf numFmtId="164" fontId="0" fillId="0" borderId="0" xfId="0" applyNumberFormat="1" applyBorder="1"/>
    <xf numFmtId="164" fontId="3" fillId="0" borderId="13" xfId="1" applyNumberFormat="1" applyFont="1" applyBorder="1"/>
    <xf numFmtId="164" fontId="3" fillId="0" borderId="14" xfId="1" applyNumberFormat="1" applyFont="1" applyBorder="1" applyAlignment="1">
      <alignment horizontal="right"/>
    </xf>
    <xf numFmtId="164" fontId="0" fillId="0" borderId="13" xfId="1" applyNumberFormat="1" applyFont="1" applyBorder="1"/>
    <xf numFmtId="164" fontId="0" fillId="0" borderId="14" xfId="1" applyNumberFormat="1" applyFont="1" applyBorder="1"/>
    <xf numFmtId="164" fontId="3" fillId="0" borderId="13" xfId="1" applyNumberFormat="1" applyFont="1" applyFill="1" applyBorder="1"/>
    <xf numFmtId="164" fontId="0" fillId="0" borderId="14" xfId="1" applyNumberFormat="1" applyFont="1" applyBorder="1" applyAlignment="1">
      <alignment horizontal="right"/>
    </xf>
    <xf numFmtId="164" fontId="3" fillId="0" borderId="14" xfId="1" applyNumberFormat="1" applyFont="1" applyBorder="1" applyAlignment="1">
      <alignment horizontal="center"/>
    </xf>
    <xf numFmtId="164" fontId="3" fillId="0" borderId="14" xfId="1" applyNumberFormat="1" applyFont="1" applyBorder="1"/>
    <xf numFmtId="0" fontId="0" fillId="0" borderId="14" xfId="0" applyBorder="1"/>
    <xf numFmtId="164" fontId="4" fillId="2" borderId="2" xfId="1" applyNumberFormat="1" applyFont="1" applyFill="1" applyBorder="1" applyAlignment="1">
      <alignment horizontal="center"/>
    </xf>
    <xf numFmtId="3" fontId="4" fillId="2" borderId="2" xfId="1" applyNumberFormat="1" applyFont="1" applyFill="1" applyBorder="1" applyAlignment="1">
      <alignment horizontal="center"/>
    </xf>
    <xf numFmtId="166" fontId="0" fillId="0" borderId="14" xfId="0" applyNumberFormat="1" applyBorder="1"/>
    <xf numFmtId="43" fontId="4" fillId="3" borderId="2" xfId="1" applyFont="1" applyFill="1" applyBorder="1" applyAlignment="1">
      <alignment horizontal="center"/>
    </xf>
    <xf numFmtId="43" fontId="4" fillId="3" borderId="3" xfId="1" applyFont="1" applyFill="1" applyBorder="1" applyAlignment="1">
      <alignment horizontal="center"/>
    </xf>
    <xf numFmtId="3" fontId="0" fillId="0" borderId="13" xfId="0" applyNumberFormat="1" applyBorder="1"/>
    <xf numFmtId="0" fontId="6" fillId="4" borderId="1" xfId="0" applyFont="1" applyFill="1" applyBorder="1"/>
    <xf numFmtId="0" fontId="6" fillId="4" borderId="2" xfId="0" applyFont="1" applyFill="1" applyBorder="1"/>
    <xf numFmtId="164" fontId="6" fillId="4" borderId="1" xfId="0" applyNumberFormat="1" applyFont="1" applyFill="1" applyBorder="1"/>
    <xf numFmtId="3" fontId="6" fillId="4" borderId="2" xfId="0" applyNumberFormat="1" applyFont="1" applyFill="1" applyBorder="1"/>
    <xf numFmtId="166" fontId="6" fillId="4" borderId="3" xfId="0" applyNumberFormat="1" applyFont="1" applyFill="1" applyBorder="1"/>
    <xf numFmtId="3" fontId="6" fillId="6" borderId="1" xfId="0" applyNumberFormat="1" applyFont="1" applyFill="1" applyBorder="1"/>
    <xf numFmtId="166" fontId="6" fillId="6" borderId="3" xfId="0" applyNumberFormat="1" applyFont="1" applyFill="1" applyBorder="1"/>
    <xf numFmtId="43" fontId="3" fillId="0" borderId="0" xfId="1" applyFont="1" applyFill="1" applyBorder="1"/>
    <xf numFmtId="164" fontId="4" fillId="2" borderId="15" xfId="1" applyNumberFormat="1" applyFont="1" applyFill="1" applyBorder="1" applyAlignment="1">
      <alignment horizontal="center"/>
    </xf>
    <xf numFmtId="3" fontId="4" fillId="2" borderId="15" xfId="1" applyNumberFormat="1" applyFont="1" applyFill="1" applyBorder="1" applyAlignment="1">
      <alignment horizontal="center"/>
    </xf>
    <xf numFmtId="165" fontId="4" fillId="2" borderId="7" xfId="1" applyNumberFormat="1" applyFont="1" applyFill="1" applyBorder="1" applyAlignment="1">
      <alignment horizontal="left"/>
    </xf>
    <xf numFmtId="164" fontId="4" fillId="3" borderId="6" xfId="1" quotePrefix="1" applyNumberFormat="1" applyFont="1" applyFill="1" applyBorder="1" applyAlignment="1">
      <alignment horizontal="center"/>
    </xf>
    <xf numFmtId="164" fontId="4" fillId="3" borderId="15" xfId="1" quotePrefix="1" applyNumberFormat="1" applyFont="1" applyFill="1" applyBorder="1" applyAlignment="1">
      <alignment horizontal="center"/>
    </xf>
    <xf numFmtId="43" fontId="4" fillId="3" borderId="15" xfId="1" applyFont="1" applyFill="1" applyBorder="1" applyAlignment="1">
      <alignment horizontal="center"/>
    </xf>
    <xf numFmtId="43" fontId="4" fillId="3" borderId="7" xfId="1" applyFont="1" applyFill="1" applyBorder="1" applyAlignment="1">
      <alignment horizontal="center"/>
    </xf>
    <xf numFmtId="43" fontId="4" fillId="2" borderId="1" xfId="1" applyFont="1" applyFill="1" applyBorder="1"/>
    <xf numFmtId="164" fontId="4" fillId="2" borderId="2" xfId="1" applyNumberFormat="1" applyFont="1" applyFill="1" applyBorder="1"/>
    <xf numFmtId="164" fontId="4" fillId="3" borderId="2" xfId="1" applyNumberFormat="1" applyFont="1" applyFill="1" applyBorder="1" applyAlignment="1">
      <alignment horizontal="center"/>
    </xf>
    <xf numFmtId="43" fontId="4" fillId="4" borderId="1" xfId="1" applyFont="1" applyFill="1" applyBorder="1"/>
    <xf numFmtId="43" fontId="4" fillId="4" borderId="2" xfId="1" applyFont="1" applyFill="1" applyBorder="1"/>
    <xf numFmtId="164" fontId="4" fillId="4" borderId="2" xfId="1" applyNumberFormat="1" applyFont="1" applyFill="1" applyBorder="1"/>
    <xf numFmtId="164" fontId="4" fillId="6" borderId="2" xfId="1" applyNumberFormat="1" applyFont="1" applyFill="1" applyBorder="1"/>
    <xf numFmtId="0" fontId="0" fillId="0" borderId="0" xfId="0" applyBorder="1" applyAlignment="1">
      <alignment horizontal="center"/>
    </xf>
    <xf numFmtId="164" fontId="4" fillId="4" borderId="1" xfId="1" applyNumberFormat="1" applyFont="1" applyFill="1" applyBorder="1"/>
    <xf numFmtId="164" fontId="4" fillId="4" borderId="3" xfId="1" applyNumberFormat="1" applyFont="1" applyFill="1" applyBorder="1"/>
    <xf numFmtId="165" fontId="4" fillId="2" borderId="3" xfId="1" applyNumberFormat="1" applyFont="1" applyFill="1" applyBorder="1" applyAlignment="1">
      <alignment horizontal="center"/>
    </xf>
    <xf numFmtId="164" fontId="4" fillId="3" borderId="1" xfId="1" applyNumberFormat="1" applyFont="1" applyFill="1" applyBorder="1" applyAlignment="1">
      <alignment horizontal="center"/>
    </xf>
    <xf numFmtId="165" fontId="4" fillId="4" borderId="3" xfId="1" applyNumberFormat="1" applyFont="1" applyFill="1" applyBorder="1" applyAlignment="1">
      <alignment horizontal="center"/>
    </xf>
    <xf numFmtId="165" fontId="4" fillId="6" borderId="3" xfId="1" applyNumberFormat="1" applyFont="1" applyFill="1" applyBorder="1" applyAlignment="1">
      <alignment horizontal="center"/>
    </xf>
    <xf numFmtId="164" fontId="4" fillId="7" borderId="1" xfId="1" applyNumberFormat="1" applyFont="1" applyFill="1" applyBorder="1"/>
    <xf numFmtId="164" fontId="4" fillId="7" borderId="2" xfId="1" applyNumberFormat="1" applyFont="1" applyFill="1" applyBorder="1"/>
    <xf numFmtId="3" fontId="4" fillId="7" borderId="2" xfId="1" applyNumberFormat="1" applyFont="1" applyFill="1" applyBorder="1"/>
    <xf numFmtId="166" fontId="4" fillId="7" borderId="3" xfId="1" applyNumberFormat="1" applyFont="1" applyFill="1" applyBorder="1"/>
    <xf numFmtId="164" fontId="4" fillId="7" borderId="3" xfId="1" applyNumberFormat="1" applyFont="1" applyFill="1" applyBorder="1"/>
    <xf numFmtId="164" fontId="3" fillId="0" borderId="10" xfId="1" applyNumberFormat="1" applyFont="1" applyFill="1" applyBorder="1"/>
    <xf numFmtId="43" fontId="3" fillId="0" borderId="11" xfId="1" applyFont="1" applyFill="1" applyBorder="1"/>
    <xf numFmtId="164" fontId="3" fillId="0" borderId="11" xfId="1" applyNumberFormat="1" applyFont="1" applyBorder="1"/>
    <xf numFmtId="43" fontId="3" fillId="0" borderId="11" xfId="1" applyFont="1" applyBorder="1"/>
    <xf numFmtId="0" fontId="3" fillId="0" borderId="11" xfId="0" applyFont="1" applyBorder="1" applyAlignment="1">
      <alignment horizontal="left"/>
    </xf>
    <xf numFmtId="164" fontId="3" fillId="0" borderId="16" xfId="1" applyNumberFormat="1" applyFont="1" applyBorder="1"/>
    <xf numFmtId="164" fontId="3" fillId="0" borderId="17" xfId="1" applyNumberFormat="1" applyFont="1" applyFill="1" applyBorder="1"/>
    <xf numFmtId="164" fontId="3" fillId="0" borderId="0" xfId="1" applyNumberFormat="1" applyFont="1" applyFill="1" applyBorder="1" applyAlignment="1">
      <alignment horizontal="left"/>
    </xf>
    <xf numFmtId="164" fontId="3" fillId="0" borderId="18" xfId="1" applyNumberFormat="1" applyFont="1" applyBorder="1"/>
    <xf numFmtId="43" fontId="3" fillId="0" borderId="0" xfId="1" applyFont="1" applyFill="1" applyBorder="1" applyAlignment="1">
      <alignment horizontal="left"/>
    </xf>
    <xf numFmtId="165" fontId="3" fillId="0" borderId="18" xfId="1" applyNumberFormat="1" applyFont="1" applyBorder="1"/>
    <xf numFmtId="43" fontId="3" fillId="0" borderId="8" xfId="1" applyFont="1" applyFill="1" applyBorder="1"/>
    <xf numFmtId="0" fontId="3" fillId="0" borderId="8" xfId="0" applyFont="1" applyBorder="1"/>
    <xf numFmtId="164" fontId="3" fillId="0" borderId="9" xfId="1" applyNumberFormat="1" applyFont="1" applyBorder="1"/>
    <xf numFmtId="0" fontId="3" fillId="0" borderId="0" xfId="0" applyFont="1" applyBorder="1" applyAlignment="1">
      <alignment horizontal="left"/>
    </xf>
    <xf numFmtId="0" fontId="0" fillId="0" borderId="12" xfId="0" applyBorder="1"/>
    <xf numFmtId="0" fontId="0" fillId="0" borderId="8" xfId="0" applyBorder="1"/>
    <xf numFmtId="0" fontId="8" fillId="0" borderId="0" xfId="0" applyFont="1"/>
    <xf numFmtId="3" fontId="7" fillId="0" borderId="19" xfId="0" applyNumberFormat="1" applyFont="1" applyBorder="1"/>
    <xf numFmtId="166" fontId="0" fillId="0" borderId="0" xfId="0" applyNumberFormat="1"/>
    <xf numFmtId="166" fontId="0" fillId="0" borderId="19" xfId="0" applyNumberFormat="1" applyBorder="1"/>
    <xf numFmtId="0" fontId="0" fillId="0" borderId="20" xfId="0" applyBorder="1"/>
    <xf numFmtId="3" fontId="7" fillId="0" borderId="21" xfId="0" applyNumberFormat="1" applyFont="1" applyBorder="1"/>
    <xf numFmtId="166" fontId="0" fillId="0" borderId="20" xfId="0" applyNumberFormat="1" applyBorder="1"/>
    <xf numFmtId="3" fontId="0" fillId="0" borderId="0" xfId="0" applyNumberFormat="1"/>
    <xf numFmtId="164" fontId="0" fillId="0" borderId="0" xfId="0" applyNumberFormat="1"/>
    <xf numFmtId="166" fontId="0" fillId="0" borderId="21" xfId="0" applyNumberFormat="1" applyBorder="1"/>
    <xf numFmtId="164" fontId="6" fillId="4" borderId="2" xfId="0" applyNumberFormat="1" applyFont="1" applyFill="1" applyBorder="1"/>
    <xf numFmtId="1" fontId="4" fillId="2" borderId="15" xfId="1" applyNumberFormat="1" applyFont="1" applyFill="1" applyBorder="1" applyAlignment="1">
      <alignment horizontal="center"/>
    </xf>
    <xf numFmtId="164" fontId="6" fillId="4" borderId="3" xfId="0" applyNumberFormat="1" applyFont="1" applyFill="1" applyBorder="1"/>
    <xf numFmtId="43" fontId="4" fillId="7" borderId="1" xfId="1" applyFont="1" applyFill="1" applyBorder="1"/>
    <xf numFmtId="43" fontId="4" fillId="7" borderId="2" xfId="1" applyFont="1" applyFill="1" applyBorder="1"/>
    <xf numFmtId="43" fontId="4" fillId="5" borderId="1" xfId="1" applyFont="1" applyFill="1" applyBorder="1"/>
    <xf numFmtId="43" fontId="4" fillId="5" borderId="2" xfId="1" applyFont="1" applyFill="1" applyBorder="1"/>
    <xf numFmtId="164" fontId="4" fillId="5" borderId="2" xfId="1" applyNumberFormat="1" applyFont="1" applyFill="1" applyBorder="1"/>
    <xf numFmtId="164" fontId="4" fillId="5" borderId="1" xfId="1" applyNumberFormat="1" applyFont="1" applyFill="1" applyBorder="1"/>
    <xf numFmtId="164" fontId="4" fillId="5" borderId="3" xfId="1" applyNumberFormat="1" applyFont="1" applyFill="1" applyBorder="1"/>
    <xf numFmtId="3" fontId="4" fillId="5" borderId="2" xfId="1" applyNumberFormat="1" applyFont="1" applyFill="1" applyBorder="1"/>
    <xf numFmtId="165" fontId="4" fillId="5" borderId="3" xfId="1" applyNumberFormat="1" applyFont="1" applyFill="1" applyBorder="1"/>
    <xf numFmtId="0" fontId="9" fillId="0" borderId="0" xfId="0" applyFont="1" applyBorder="1"/>
    <xf numFmtId="167" fontId="0" fillId="0" borderId="14" xfId="1" applyNumberFormat="1" applyFont="1" applyBorder="1"/>
    <xf numFmtId="167" fontId="3" fillId="0" borderId="14" xfId="1" applyNumberFormat="1" applyFont="1" applyBorder="1" applyAlignment="1">
      <alignment horizontal="center"/>
    </xf>
    <xf numFmtId="167" fontId="3" fillId="0" borderId="14" xfId="1" applyNumberFormat="1" applyFont="1" applyBorder="1" applyAlignment="1">
      <alignment horizontal="right"/>
    </xf>
    <xf numFmtId="167" fontId="0" fillId="0" borderId="14" xfId="1" applyNumberFormat="1" applyFont="1" applyBorder="1" applyAlignment="1">
      <alignment horizontal="right"/>
    </xf>
    <xf numFmtId="167" fontId="3" fillId="0" borderId="14" xfId="1" applyNumberFormat="1" applyFont="1" applyBorder="1"/>
    <xf numFmtId="167" fontId="3" fillId="0" borderId="13" xfId="1" applyNumberFormat="1" applyFont="1" applyBorder="1"/>
    <xf numFmtId="167" fontId="0" fillId="0" borderId="13" xfId="1" applyNumberFormat="1" applyFont="1" applyBorder="1"/>
    <xf numFmtId="167" fontId="3" fillId="0" borderId="13" xfId="1" applyNumberFormat="1" applyFont="1" applyFill="1" applyBorder="1"/>
    <xf numFmtId="0" fontId="9" fillId="0" borderId="0" xfId="0" applyFont="1" applyFill="1" applyBorder="1"/>
    <xf numFmtId="167" fontId="9" fillId="0" borderId="13" xfId="1" applyNumberFormat="1" applyFont="1" applyBorder="1"/>
    <xf numFmtId="167" fontId="9" fillId="0" borderId="14" xfId="1" applyNumberFormat="1" applyFont="1" applyBorder="1"/>
    <xf numFmtId="164" fontId="9" fillId="0" borderId="13" xfId="1" applyNumberFormat="1" applyFont="1" applyBorder="1"/>
    <xf numFmtId="164" fontId="9" fillId="0" borderId="14" xfId="1" applyNumberFormat="1" applyFont="1" applyBorder="1"/>
    <xf numFmtId="3" fontId="9" fillId="0" borderId="0" xfId="0" applyNumberFormat="1" applyFont="1" applyBorder="1"/>
    <xf numFmtId="166" fontId="9" fillId="0" borderId="14" xfId="0" applyNumberFormat="1" applyFont="1" applyBorder="1"/>
    <xf numFmtId="3" fontId="9" fillId="0" borderId="13" xfId="0" applyNumberFormat="1" applyFont="1" applyBorder="1"/>
    <xf numFmtId="164" fontId="9" fillId="0" borderId="0" xfId="0" applyNumberFormat="1" applyFont="1" applyBorder="1"/>
    <xf numFmtId="0" fontId="9" fillId="0" borderId="0" xfId="0" applyFont="1"/>
    <xf numFmtId="0" fontId="9" fillId="0" borderId="0" xfId="0" applyFont="1" applyAlignment="1">
      <alignment horizontal="center"/>
    </xf>
    <xf numFmtId="167" fontId="3" fillId="0" borderId="0" xfId="1" applyNumberFormat="1" applyFont="1" applyBorder="1"/>
    <xf numFmtId="167" fontId="3" fillId="0" borderId="0" xfId="1" applyNumberFormat="1" applyFont="1" applyBorder="1" applyAlignment="1">
      <alignment horizontal="right"/>
    </xf>
    <xf numFmtId="164" fontId="3" fillId="0" borderId="0" xfId="1" applyNumberFormat="1" applyFont="1" applyBorder="1" applyAlignment="1">
      <alignment horizontal="right"/>
    </xf>
    <xf numFmtId="166" fontId="0" fillId="0" borderId="0" xfId="0" applyNumberFormat="1" applyBorder="1"/>
    <xf numFmtId="164" fontId="4" fillId="2" borderId="22" xfId="1" applyNumberFormat="1" applyFont="1" applyFill="1" applyBorder="1" applyAlignment="1">
      <alignment horizontal="center"/>
    </xf>
    <xf numFmtId="1" fontId="4" fillId="2" borderId="22" xfId="1" applyNumberFormat="1" applyFont="1" applyFill="1" applyBorder="1" applyAlignment="1">
      <alignment horizontal="center"/>
    </xf>
    <xf numFmtId="3" fontId="4" fillId="2" borderId="22" xfId="1" applyNumberFormat="1" applyFont="1" applyFill="1" applyBorder="1" applyAlignment="1">
      <alignment horizontal="center"/>
    </xf>
    <xf numFmtId="165" fontId="4" fillId="2" borderId="22" xfId="1" applyNumberFormat="1" applyFont="1" applyFill="1" applyBorder="1" applyAlignment="1">
      <alignment horizontal="center"/>
    </xf>
    <xf numFmtId="164" fontId="4" fillId="3" borderId="22" xfId="1" applyNumberFormat="1" applyFont="1" applyFill="1" applyBorder="1" applyAlignment="1">
      <alignment horizontal="center"/>
    </xf>
    <xf numFmtId="43" fontId="4" fillId="3" borderId="22" xfId="1" applyFont="1" applyFill="1" applyBorder="1" applyAlignment="1">
      <alignment horizontal="center"/>
    </xf>
    <xf numFmtId="43" fontId="4" fillId="3" borderId="23" xfId="1" applyFont="1" applyFill="1" applyBorder="1" applyAlignment="1">
      <alignment horizontal="center"/>
    </xf>
    <xf numFmtId="1" fontId="4" fillId="2" borderId="24" xfId="1" applyNumberFormat="1" applyFont="1" applyFill="1" applyBorder="1" applyAlignment="1">
      <alignment horizontal="center"/>
    </xf>
    <xf numFmtId="164" fontId="4" fillId="2" borderId="25" xfId="1" applyNumberFormat="1" applyFont="1" applyFill="1" applyBorder="1"/>
    <xf numFmtId="167" fontId="0" fillId="0" borderId="0" xfId="1" applyNumberFormat="1" applyFont="1"/>
    <xf numFmtId="0" fontId="0" fillId="0" borderId="0" xfId="0" quotePrefix="1"/>
    <xf numFmtId="164" fontId="4" fillId="0" borderId="1" xfId="1" applyNumberFormat="1" applyFont="1" applyBorder="1" applyAlignment="1">
      <alignment horizontal="center"/>
    </xf>
    <xf numFmtId="164" fontId="3" fillId="0" borderId="2" xfId="1" applyNumberFormat="1" applyFont="1" applyBorder="1" applyAlignment="1">
      <alignment horizontal="center"/>
    </xf>
    <xf numFmtId="164" fontId="3" fillId="0" borderId="3" xfId="1" applyNumberFormat="1" applyFont="1" applyBorder="1" applyAlignment="1">
      <alignment horizontal="center"/>
    </xf>
    <xf numFmtId="164" fontId="4" fillId="0" borderId="2" xfId="1" applyNumberFormat="1" applyFont="1" applyBorder="1" applyAlignment="1">
      <alignment horizontal="center"/>
    </xf>
    <xf numFmtId="164" fontId="4" fillId="0" borderId="26" xfId="1" applyNumberFormat="1" applyFont="1" applyFill="1" applyBorder="1"/>
    <xf numFmtId="43" fontId="4" fillId="0" borderId="27" xfId="1" applyFont="1" applyFill="1" applyBorder="1"/>
    <xf numFmtId="0" fontId="7" fillId="0" borderId="26" xfId="0" applyFont="1" applyBorder="1"/>
    <xf numFmtId="0" fontId="7" fillId="0" borderId="27" xfId="0" applyFont="1" applyBorder="1"/>
  </cellXfs>
  <cellStyles count="2">
    <cellStyle name="K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76200</xdr:rowOff>
    </xdr:from>
    <xdr:to>
      <xdr:col>0</xdr:col>
      <xdr:colOff>1247775</xdr:colOff>
      <xdr:row>2</xdr:row>
      <xdr:rowOff>57150</xdr:rowOff>
    </xdr:to>
    <xdr:pic>
      <xdr:nvPicPr>
        <xdr:cNvPr id="3" name="Bilde 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6200"/>
          <a:ext cx="1247775" cy="3619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P130"/>
  <sheetViews>
    <sheetView tabSelected="1" workbookViewId="0">
      <pane ySplit="7" topLeftCell="A105" activePane="bottomLeft" state="frozen"/>
      <selection pane="bottomLeft" activeCell="J130" sqref="J130"/>
    </sheetView>
  </sheetViews>
  <sheetFormatPr baseColWidth="10" defaultRowHeight="15" x14ac:dyDescent="0.25"/>
  <cols>
    <col min="1" max="1" width="28.28515625" customWidth="1"/>
    <col min="2" max="2" width="24.7109375" customWidth="1"/>
    <col min="3" max="3" width="12.85546875" customWidth="1"/>
    <col min="4" max="4" width="11.5703125" bestFit="1" customWidth="1"/>
    <col min="5" max="5" width="12.42578125" customWidth="1"/>
    <col min="6" max="6" width="11.5703125" bestFit="1" customWidth="1"/>
    <col min="7" max="7" width="11.7109375" customWidth="1"/>
    <col min="8" max="8" width="17" customWidth="1"/>
    <col min="9" max="9" width="10.5703125" customWidth="1"/>
  </cols>
  <sheetData>
    <row r="4" spans="1:16" ht="18" x14ac:dyDescent="0.25">
      <c r="A4" s="1" t="s">
        <v>142</v>
      </c>
      <c r="B4" s="2"/>
      <c r="C4" s="3"/>
      <c r="D4" s="3"/>
      <c r="E4" s="3"/>
      <c r="F4" s="3"/>
      <c r="G4" s="3"/>
      <c r="H4" s="4"/>
      <c r="I4" s="5"/>
      <c r="J4" s="3"/>
      <c r="K4" s="3"/>
      <c r="L4" s="6"/>
      <c r="M4" s="6"/>
    </row>
    <row r="5" spans="1:16" ht="18.75" thickBot="1" x14ac:dyDescent="0.3">
      <c r="A5" s="1"/>
      <c r="B5" s="2"/>
      <c r="C5" s="3"/>
      <c r="D5" s="3"/>
      <c r="E5" s="3"/>
      <c r="F5" s="3"/>
      <c r="G5" s="3"/>
      <c r="H5" s="4"/>
      <c r="I5" s="5"/>
      <c r="J5" s="3"/>
      <c r="K5" s="3"/>
      <c r="L5" s="6"/>
      <c r="M5" s="6"/>
    </row>
    <row r="6" spans="1:16" ht="15.75" thickBot="1" x14ac:dyDescent="0.3">
      <c r="A6" s="7"/>
      <c r="B6" s="2"/>
      <c r="C6" s="3"/>
      <c r="D6" s="149" t="s">
        <v>0</v>
      </c>
      <c r="E6" s="150"/>
      <c r="F6" s="150"/>
      <c r="G6" s="150"/>
      <c r="H6" s="150"/>
      <c r="I6" s="151"/>
      <c r="J6" s="152" t="s">
        <v>1</v>
      </c>
      <c r="K6" s="150"/>
      <c r="L6" s="150"/>
      <c r="M6" s="151"/>
    </row>
    <row r="7" spans="1:16" x14ac:dyDescent="0.25">
      <c r="A7" s="8" t="s">
        <v>2</v>
      </c>
      <c r="B7" s="9" t="s">
        <v>3</v>
      </c>
      <c r="C7" s="9" t="s">
        <v>4</v>
      </c>
      <c r="D7" s="10">
        <v>2015</v>
      </c>
      <c r="E7" s="11" t="s">
        <v>5</v>
      </c>
      <c r="F7" s="103">
        <v>2014</v>
      </c>
      <c r="G7" s="49" t="s">
        <v>5</v>
      </c>
      <c r="H7" s="50" t="s">
        <v>6</v>
      </c>
      <c r="I7" s="51" t="s">
        <v>7</v>
      </c>
      <c r="J7" s="52">
        <v>2015</v>
      </c>
      <c r="K7" s="53">
        <v>2014</v>
      </c>
      <c r="L7" s="54" t="s">
        <v>8</v>
      </c>
      <c r="M7" s="55" t="s">
        <v>9</v>
      </c>
      <c r="O7" s="148"/>
      <c r="P7" s="148"/>
    </row>
    <row r="8" spans="1:16" x14ac:dyDescent="0.25">
      <c r="A8" s="12" t="s">
        <v>62</v>
      </c>
      <c r="B8" s="21" t="s">
        <v>28</v>
      </c>
      <c r="C8" s="14" t="s">
        <v>125</v>
      </c>
      <c r="D8" s="120">
        <v>68259</v>
      </c>
      <c r="E8" s="116">
        <v>53</v>
      </c>
      <c r="F8" s="26">
        <v>72818</v>
      </c>
      <c r="G8" s="32">
        <v>52</v>
      </c>
      <c r="H8" s="24">
        <f t="shared" ref="H8:H39" si="0">D8-F8</f>
        <v>-4559</v>
      </c>
      <c r="I8" s="37">
        <f t="shared" ref="I8:I39" si="1">H8/F8</f>
        <v>-6.2608146337444034E-2</v>
      </c>
      <c r="J8" s="24">
        <f t="shared" ref="J8:J39" si="2">D8*E8</f>
        <v>3617727</v>
      </c>
      <c r="K8" s="25">
        <f t="shared" ref="K8:K39" si="3">F8*G8</f>
        <v>3786536</v>
      </c>
      <c r="L8" s="24">
        <f t="shared" ref="L8:L39" si="4">J8-K8</f>
        <v>-168809</v>
      </c>
      <c r="M8" s="37">
        <f t="shared" ref="M8:M39" si="5">L8/K8</f>
        <v>-4.4581379920856423E-2</v>
      </c>
      <c r="O8" s="100"/>
    </row>
    <row r="9" spans="1:16" x14ac:dyDescent="0.25">
      <c r="A9" s="12" t="s">
        <v>18</v>
      </c>
      <c r="B9" s="21" t="s">
        <v>28</v>
      </c>
      <c r="C9" s="14" t="s">
        <v>22</v>
      </c>
      <c r="D9" s="120">
        <v>22114</v>
      </c>
      <c r="E9" s="117">
        <v>50</v>
      </c>
      <c r="F9" s="26">
        <v>22868</v>
      </c>
      <c r="G9" s="27">
        <v>50</v>
      </c>
      <c r="H9" s="24">
        <f t="shared" si="0"/>
        <v>-754</v>
      </c>
      <c r="I9" s="37">
        <f t="shared" si="1"/>
        <v>-3.2971838376771034E-2</v>
      </c>
      <c r="J9" s="40">
        <f t="shared" si="2"/>
        <v>1105700</v>
      </c>
      <c r="K9" s="25">
        <f t="shared" si="3"/>
        <v>1143400</v>
      </c>
      <c r="L9" s="24">
        <f t="shared" si="4"/>
        <v>-37700</v>
      </c>
      <c r="M9" s="37">
        <f t="shared" si="5"/>
        <v>-3.2971838376771034E-2</v>
      </c>
      <c r="O9" s="99"/>
      <c r="P9" s="100"/>
    </row>
    <row r="10" spans="1:16" x14ac:dyDescent="0.25">
      <c r="A10" s="12" t="s">
        <v>146</v>
      </c>
      <c r="B10" s="21" t="s">
        <v>28</v>
      </c>
      <c r="C10" s="14" t="s">
        <v>22</v>
      </c>
      <c r="D10" s="120">
        <v>45084</v>
      </c>
      <c r="E10" s="117">
        <v>49</v>
      </c>
      <c r="F10" s="26">
        <v>56088</v>
      </c>
      <c r="G10" s="27">
        <v>49</v>
      </c>
      <c r="H10" s="24">
        <f t="shared" si="0"/>
        <v>-11004</v>
      </c>
      <c r="I10" s="37">
        <f t="shared" si="1"/>
        <v>-0.19619169875909284</v>
      </c>
      <c r="J10" s="40">
        <f t="shared" si="2"/>
        <v>2209116</v>
      </c>
      <c r="K10" s="25">
        <f t="shared" si="3"/>
        <v>2748312</v>
      </c>
      <c r="L10" s="24">
        <f t="shared" si="4"/>
        <v>-539196</v>
      </c>
      <c r="M10" s="37">
        <f t="shared" si="5"/>
        <v>-0.19619169875909284</v>
      </c>
    </row>
    <row r="11" spans="1:16" x14ac:dyDescent="0.25">
      <c r="A11" s="12" t="s">
        <v>19</v>
      </c>
      <c r="B11" s="21" t="s">
        <v>28</v>
      </c>
      <c r="C11" s="14" t="s">
        <v>22</v>
      </c>
      <c r="D11" s="120">
        <v>115191</v>
      </c>
      <c r="E11" s="117">
        <v>53</v>
      </c>
      <c r="F11" s="26">
        <v>125636</v>
      </c>
      <c r="G11" s="27">
        <v>52</v>
      </c>
      <c r="H11" s="24">
        <f t="shared" si="0"/>
        <v>-10445</v>
      </c>
      <c r="I11" s="37">
        <f t="shared" si="1"/>
        <v>-8.3136998949345731E-2</v>
      </c>
      <c r="J11" s="40">
        <f t="shared" si="2"/>
        <v>6105123</v>
      </c>
      <c r="K11" s="25">
        <f t="shared" si="3"/>
        <v>6533072</v>
      </c>
      <c r="L11" s="24">
        <f t="shared" si="4"/>
        <v>-427949</v>
      </c>
      <c r="M11" s="37">
        <f t="shared" si="5"/>
        <v>-6.5505018159910069E-2</v>
      </c>
    </row>
    <row r="12" spans="1:16" x14ac:dyDescent="0.25">
      <c r="A12" s="12" t="s">
        <v>84</v>
      </c>
      <c r="B12" s="21" t="s">
        <v>28</v>
      </c>
      <c r="C12" s="14" t="s">
        <v>85</v>
      </c>
      <c r="D12" s="120">
        <v>9731</v>
      </c>
      <c r="E12" s="116">
        <v>50</v>
      </c>
      <c r="F12" s="26">
        <v>11302</v>
      </c>
      <c r="G12" s="32">
        <v>50</v>
      </c>
      <c r="H12" s="24">
        <f t="shared" si="0"/>
        <v>-1571</v>
      </c>
      <c r="I12" s="37">
        <f t="shared" si="1"/>
        <v>-0.13900194655813131</v>
      </c>
      <c r="J12" s="40">
        <f t="shared" si="2"/>
        <v>486550</v>
      </c>
      <c r="K12" s="25">
        <f t="shared" si="3"/>
        <v>565100</v>
      </c>
      <c r="L12" s="24">
        <f t="shared" si="4"/>
        <v>-78550</v>
      </c>
      <c r="M12" s="37">
        <f t="shared" si="5"/>
        <v>-0.13900194655813131</v>
      </c>
    </row>
    <row r="13" spans="1:16" x14ac:dyDescent="0.25">
      <c r="A13" s="12" t="s">
        <v>11</v>
      </c>
      <c r="B13" s="13" t="s">
        <v>24</v>
      </c>
      <c r="C13" s="14" t="s">
        <v>22</v>
      </c>
      <c r="D13" s="120">
        <v>23371</v>
      </c>
      <c r="E13" s="117">
        <v>11</v>
      </c>
      <c r="F13" s="26">
        <v>24791</v>
      </c>
      <c r="G13" s="27">
        <v>11</v>
      </c>
      <c r="H13" s="24">
        <f t="shared" si="0"/>
        <v>-1420</v>
      </c>
      <c r="I13" s="37">
        <f t="shared" si="1"/>
        <v>-5.7278851195998549E-2</v>
      </c>
      <c r="J13" s="40">
        <f t="shared" si="2"/>
        <v>257081</v>
      </c>
      <c r="K13" s="25">
        <f t="shared" si="3"/>
        <v>272701</v>
      </c>
      <c r="L13" s="24">
        <f t="shared" si="4"/>
        <v>-15620</v>
      </c>
      <c r="M13" s="37">
        <f t="shared" si="5"/>
        <v>-5.7278851195998549E-2</v>
      </c>
    </row>
    <row r="14" spans="1:16" x14ac:dyDescent="0.25">
      <c r="A14" s="12" t="s">
        <v>92</v>
      </c>
      <c r="B14" s="21" t="s">
        <v>24</v>
      </c>
      <c r="C14" s="14" t="s">
        <v>93</v>
      </c>
      <c r="D14" s="120">
        <v>29806</v>
      </c>
      <c r="E14" s="116">
        <v>10</v>
      </c>
      <c r="F14" s="26">
        <v>30121</v>
      </c>
      <c r="G14" s="32">
        <v>10</v>
      </c>
      <c r="H14" s="24">
        <f t="shared" si="0"/>
        <v>-315</v>
      </c>
      <c r="I14" s="37">
        <f t="shared" si="1"/>
        <v>-1.0457820125493842E-2</v>
      </c>
      <c r="J14" s="40">
        <f t="shared" si="2"/>
        <v>298060</v>
      </c>
      <c r="K14" s="25">
        <f t="shared" si="3"/>
        <v>301210</v>
      </c>
      <c r="L14" s="24">
        <f t="shared" si="4"/>
        <v>-3150</v>
      </c>
      <c r="M14" s="37">
        <f t="shared" si="5"/>
        <v>-1.0457820125493842E-2</v>
      </c>
      <c r="O14" s="99"/>
      <c r="P14" s="100"/>
    </row>
    <row r="15" spans="1:16" x14ac:dyDescent="0.25">
      <c r="A15" s="12" t="s">
        <v>12</v>
      </c>
      <c r="B15" s="13" t="s">
        <v>24</v>
      </c>
      <c r="C15" s="14" t="s">
        <v>22</v>
      </c>
      <c r="D15" s="120">
        <v>17776</v>
      </c>
      <c r="E15" s="117">
        <v>11</v>
      </c>
      <c r="F15" s="26">
        <v>18281</v>
      </c>
      <c r="G15" s="27">
        <v>10</v>
      </c>
      <c r="H15" s="24">
        <f t="shared" si="0"/>
        <v>-505</v>
      </c>
      <c r="I15" s="37">
        <f t="shared" si="1"/>
        <v>-2.7624309392265192E-2</v>
      </c>
      <c r="J15" s="40">
        <f t="shared" si="2"/>
        <v>195536</v>
      </c>
      <c r="K15" s="25">
        <f t="shared" si="3"/>
        <v>182810</v>
      </c>
      <c r="L15" s="24">
        <f t="shared" si="4"/>
        <v>12726</v>
      </c>
      <c r="M15" s="37">
        <f t="shared" si="5"/>
        <v>6.9613259668508287E-2</v>
      </c>
    </row>
    <row r="16" spans="1:16" x14ac:dyDescent="0.25">
      <c r="A16" s="12" t="s">
        <v>68</v>
      </c>
      <c r="B16" s="21" t="s">
        <v>24</v>
      </c>
      <c r="C16" s="14" t="s">
        <v>125</v>
      </c>
      <c r="D16" s="120">
        <v>9068</v>
      </c>
      <c r="E16" s="116">
        <v>10</v>
      </c>
      <c r="F16" s="26">
        <v>10906</v>
      </c>
      <c r="G16" s="32">
        <v>11</v>
      </c>
      <c r="H16" s="24">
        <f t="shared" si="0"/>
        <v>-1838</v>
      </c>
      <c r="I16" s="37">
        <f t="shared" si="1"/>
        <v>-0.16853108380707868</v>
      </c>
      <c r="J16" s="40">
        <f t="shared" si="2"/>
        <v>90680</v>
      </c>
      <c r="K16" s="25">
        <f t="shared" si="3"/>
        <v>119966</v>
      </c>
      <c r="L16" s="24">
        <f t="shared" si="4"/>
        <v>-29286</v>
      </c>
      <c r="M16" s="37">
        <f t="shared" si="5"/>
        <v>-0.24411916709734424</v>
      </c>
    </row>
    <row r="17" spans="1:16" x14ac:dyDescent="0.25">
      <c r="A17" s="12" t="s">
        <v>31</v>
      </c>
      <c r="B17" s="21" t="s">
        <v>27</v>
      </c>
      <c r="C17" s="22" t="s">
        <v>46</v>
      </c>
      <c r="D17" s="120">
        <v>22084</v>
      </c>
      <c r="E17" s="117">
        <v>12</v>
      </c>
      <c r="F17" s="26">
        <v>24178</v>
      </c>
      <c r="G17" s="27">
        <v>12</v>
      </c>
      <c r="H17" s="24">
        <f t="shared" si="0"/>
        <v>-2094</v>
      </c>
      <c r="I17" s="37">
        <f t="shared" si="1"/>
        <v>-8.6607659856067498E-2</v>
      </c>
      <c r="J17" s="40">
        <f t="shared" si="2"/>
        <v>265008</v>
      </c>
      <c r="K17" s="25">
        <f t="shared" si="3"/>
        <v>290136</v>
      </c>
      <c r="L17" s="24">
        <f t="shared" si="4"/>
        <v>-25128</v>
      </c>
      <c r="M17" s="37">
        <f t="shared" si="5"/>
        <v>-8.6607659856067498E-2</v>
      </c>
    </row>
    <row r="18" spans="1:16" x14ac:dyDescent="0.25">
      <c r="A18" s="12" t="s">
        <v>55</v>
      </c>
      <c r="B18" s="21" t="s">
        <v>27</v>
      </c>
      <c r="C18" s="14" t="s">
        <v>125</v>
      </c>
      <c r="D18" s="120">
        <v>20170</v>
      </c>
      <c r="E18" s="119">
        <v>10</v>
      </c>
      <c r="F18" s="26">
        <v>21454</v>
      </c>
      <c r="G18" s="33">
        <v>10</v>
      </c>
      <c r="H18" s="24">
        <f t="shared" si="0"/>
        <v>-1284</v>
      </c>
      <c r="I18" s="37">
        <f t="shared" si="1"/>
        <v>-5.9848979211335883E-2</v>
      </c>
      <c r="J18" s="40">
        <f t="shared" si="2"/>
        <v>201700</v>
      </c>
      <c r="K18" s="25">
        <f t="shared" si="3"/>
        <v>214540</v>
      </c>
      <c r="L18" s="24">
        <f t="shared" si="4"/>
        <v>-12840</v>
      </c>
      <c r="M18" s="37">
        <f t="shared" si="5"/>
        <v>-5.9848979211335883E-2</v>
      </c>
      <c r="O18" s="99"/>
      <c r="P18" s="100"/>
    </row>
    <row r="19" spans="1:16" x14ac:dyDescent="0.25">
      <c r="A19" s="12" t="s">
        <v>32</v>
      </c>
      <c r="B19" s="21" t="s">
        <v>27</v>
      </c>
      <c r="C19" s="22" t="s">
        <v>46</v>
      </c>
      <c r="D19" s="120">
        <v>29052</v>
      </c>
      <c r="E19" s="117">
        <v>12</v>
      </c>
      <c r="F19" s="26">
        <v>33495</v>
      </c>
      <c r="G19" s="27">
        <v>12</v>
      </c>
      <c r="H19" s="24">
        <f t="shared" si="0"/>
        <v>-4443</v>
      </c>
      <c r="I19" s="37">
        <f t="shared" si="1"/>
        <v>-0.13264666368114644</v>
      </c>
      <c r="J19" s="40">
        <f t="shared" si="2"/>
        <v>348624</v>
      </c>
      <c r="K19" s="25">
        <f t="shared" si="3"/>
        <v>401940</v>
      </c>
      <c r="L19" s="24">
        <f t="shared" si="4"/>
        <v>-53316</v>
      </c>
      <c r="M19" s="37">
        <f t="shared" si="5"/>
        <v>-0.13264666368114644</v>
      </c>
    </row>
    <row r="20" spans="1:16" x14ac:dyDescent="0.25">
      <c r="A20" s="12" t="s">
        <v>56</v>
      </c>
      <c r="B20" s="21" t="s">
        <v>27</v>
      </c>
      <c r="C20" s="14" t="s">
        <v>125</v>
      </c>
      <c r="D20" s="120">
        <v>35034</v>
      </c>
      <c r="E20" s="116">
        <v>14</v>
      </c>
      <c r="F20" s="26">
        <v>40783</v>
      </c>
      <c r="G20" s="32">
        <v>14</v>
      </c>
      <c r="H20" s="24">
        <f t="shared" si="0"/>
        <v>-5749</v>
      </c>
      <c r="I20" s="37">
        <f t="shared" si="1"/>
        <v>-0.14096559841110268</v>
      </c>
      <c r="J20" s="40">
        <f t="shared" si="2"/>
        <v>490476</v>
      </c>
      <c r="K20" s="25">
        <f t="shared" si="3"/>
        <v>570962</v>
      </c>
      <c r="L20" s="24">
        <f t="shared" si="4"/>
        <v>-80486</v>
      </c>
      <c r="M20" s="37">
        <f t="shared" si="5"/>
        <v>-0.14096559841110268</v>
      </c>
    </row>
    <row r="21" spans="1:16" x14ac:dyDescent="0.25">
      <c r="A21" s="12" t="s">
        <v>40</v>
      </c>
      <c r="B21" s="21" t="s">
        <v>27</v>
      </c>
      <c r="C21" s="14" t="s">
        <v>46</v>
      </c>
      <c r="D21" s="120">
        <v>14631</v>
      </c>
      <c r="E21" s="116">
        <v>18</v>
      </c>
      <c r="F21" s="26">
        <v>16072</v>
      </c>
      <c r="G21" s="32">
        <v>18</v>
      </c>
      <c r="H21" s="24">
        <f t="shared" si="0"/>
        <v>-1441</v>
      </c>
      <c r="I21" s="37">
        <f t="shared" si="1"/>
        <v>-8.965903434544549E-2</v>
      </c>
      <c r="J21" s="40">
        <f t="shared" si="2"/>
        <v>263358</v>
      </c>
      <c r="K21" s="25">
        <f t="shared" si="3"/>
        <v>289296</v>
      </c>
      <c r="L21" s="24">
        <f t="shared" si="4"/>
        <v>-25938</v>
      </c>
      <c r="M21" s="37">
        <f t="shared" si="5"/>
        <v>-8.965903434544549E-2</v>
      </c>
    </row>
    <row r="22" spans="1:16" x14ac:dyDescent="0.25">
      <c r="A22" s="12" t="s">
        <v>65</v>
      </c>
      <c r="B22" s="21" t="s">
        <v>27</v>
      </c>
      <c r="C22" s="14" t="s">
        <v>125</v>
      </c>
      <c r="D22" s="120">
        <v>41703</v>
      </c>
      <c r="E22" s="116">
        <v>11</v>
      </c>
      <c r="F22" s="26">
        <v>42780</v>
      </c>
      <c r="G22" s="32">
        <v>11</v>
      </c>
      <c r="H22" s="24">
        <f t="shared" si="0"/>
        <v>-1077</v>
      </c>
      <c r="I22" s="37">
        <f t="shared" si="1"/>
        <v>-2.5175315568022442E-2</v>
      </c>
      <c r="J22" s="40">
        <f t="shared" si="2"/>
        <v>458733</v>
      </c>
      <c r="K22" s="25">
        <f t="shared" si="3"/>
        <v>470580</v>
      </c>
      <c r="L22" s="24">
        <f t="shared" si="4"/>
        <v>-11847</v>
      </c>
      <c r="M22" s="37">
        <f t="shared" si="5"/>
        <v>-2.5175315568022442E-2</v>
      </c>
    </row>
    <row r="23" spans="1:16" x14ac:dyDescent="0.25">
      <c r="A23" s="12" t="s">
        <v>16</v>
      </c>
      <c r="B23" s="21" t="s">
        <v>27</v>
      </c>
      <c r="C23" s="14" t="s">
        <v>22</v>
      </c>
      <c r="D23" s="121">
        <v>23266</v>
      </c>
      <c r="E23" s="115">
        <v>8</v>
      </c>
      <c r="F23" s="28">
        <v>28455</v>
      </c>
      <c r="G23" s="29">
        <v>8</v>
      </c>
      <c r="H23" s="24">
        <f t="shared" si="0"/>
        <v>-5189</v>
      </c>
      <c r="I23" s="37">
        <f t="shared" si="1"/>
        <v>-0.18235810929537866</v>
      </c>
      <c r="J23" s="40">
        <f t="shared" si="2"/>
        <v>186128</v>
      </c>
      <c r="K23" s="25">
        <f t="shared" si="3"/>
        <v>227640</v>
      </c>
      <c r="L23" s="24">
        <f t="shared" si="4"/>
        <v>-41512</v>
      </c>
      <c r="M23" s="37">
        <f t="shared" si="5"/>
        <v>-0.18235810929537866</v>
      </c>
    </row>
    <row r="24" spans="1:16" x14ac:dyDescent="0.25">
      <c r="A24" s="12" t="s">
        <v>17</v>
      </c>
      <c r="B24" s="123" t="s">
        <v>27</v>
      </c>
      <c r="C24" s="14" t="s">
        <v>22</v>
      </c>
      <c r="D24" s="124">
        <v>16118</v>
      </c>
      <c r="E24" s="125">
        <v>6</v>
      </c>
      <c r="F24" s="126">
        <v>15535</v>
      </c>
      <c r="G24" s="127">
        <v>6</v>
      </c>
      <c r="H24" s="128">
        <f t="shared" si="0"/>
        <v>583</v>
      </c>
      <c r="I24" s="129">
        <f t="shared" si="1"/>
        <v>3.7528162214354684E-2</v>
      </c>
      <c r="J24" s="130">
        <f t="shared" si="2"/>
        <v>96708</v>
      </c>
      <c r="K24" s="131">
        <f t="shared" si="3"/>
        <v>93210</v>
      </c>
      <c r="L24" s="128">
        <f t="shared" si="4"/>
        <v>3498</v>
      </c>
      <c r="M24" s="37">
        <f t="shared" si="5"/>
        <v>3.7528162214354684E-2</v>
      </c>
    </row>
    <row r="25" spans="1:16" x14ac:dyDescent="0.25">
      <c r="A25" s="12" t="s">
        <v>76</v>
      </c>
      <c r="B25" s="21" t="s">
        <v>27</v>
      </c>
      <c r="C25" s="14" t="s">
        <v>125</v>
      </c>
      <c r="D25" s="120">
        <v>33216</v>
      </c>
      <c r="E25" s="119">
        <v>10</v>
      </c>
      <c r="F25" s="26">
        <v>28454</v>
      </c>
      <c r="G25" s="33">
        <v>10</v>
      </c>
      <c r="H25" s="24">
        <f t="shared" si="0"/>
        <v>4762</v>
      </c>
      <c r="I25" s="37">
        <f t="shared" si="1"/>
        <v>0.16735784072538132</v>
      </c>
      <c r="J25" s="40">
        <f t="shared" si="2"/>
        <v>332160</v>
      </c>
      <c r="K25" s="25">
        <f t="shared" si="3"/>
        <v>284540</v>
      </c>
      <c r="L25" s="24">
        <f t="shared" si="4"/>
        <v>47620</v>
      </c>
      <c r="M25" s="37">
        <f t="shared" si="5"/>
        <v>0.16735784072538132</v>
      </c>
    </row>
    <row r="26" spans="1:16" x14ac:dyDescent="0.25">
      <c r="A26" s="12" t="s">
        <v>74</v>
      </c>
      <c r="B26" s="21" t="s">
        <v>27</v>
      </c>
      <c r="C26" s="14" t="s">
        <v>125</v>
      </c>
      <c r="D26" s="120">
        <v>16798</v>
      </c>
      <c r="E26" s="119">
        <v>9</v>
      </c>
      <c r="F26" s="26">
        <v>14913</v>
      </c>
      <c r="G26" s="33">
        <v>9</v>
      </c>
      <c r="H26" s="24">
        <f t="shared" si="0"/>
        <v>1885</v>
      </c>
      <c r="I26" s="37">
        <f t="shared" si="1"/>
        <v>0.12639978542211494</v>
      </c>
      <c r="J26" s="24">
        <f t="shared" si="2"/>
        <v>151182</v>
      </c>
      <c r="K26" s="25">
        <f t="shared" si="3"/>
        <v>134217</v>
      </c>
      <c r="L26" s="24">
        <f t="shared" si="4"/>
        <v>16965</v>
      </c>
      <c r="M26" s="37">
        <f t="shared" si="5"/>
        <v>0.12639978542211494</v>
      </c>
    </row>
    <row r="27" spans="1:16" x14ac:dyDescent="0.25">
      <c r="A27" s="12" t="s">
        <v>70</v>
      </c>
      <c r="B27" s="21" t="s">
        <v>27</v>
      </c>
      <c r="C27" s="14" t="s">
        <v>125</v>
      </c>
      <c r="D27" s="120">
        <v>34404</v>
      </c>
      <c r="E27" s="116">
        <v>11</v>
      </c>
      <c r="F27" s="26">
        <v>40478</v>
      </c>
      <c r="G27" s="32">
        <v>11</v>
      </c>
      <c r="H27" s="24">
        <f t="shared" si="0"/>
        <v>-6074</v>
      </c>
      <c r="I27" s="37">
        <f t="shared" si="1"/>
        <v>-0.1500568209891793</v>
      </c>
      <c r="J27" s="40">
        <f t="shared" si="2"/>
        <v>378444</v>
      </c>
      <c r="K27" s="25">
        <f t="shared" si="3"/>
        <v>445258</v>
      </c>
      <c r="L27" s="24">
        <f t="shared" si="4"/>
        <v>-66814</v>
      </c>
      <c r="M27" s="37">
        <f t="shared" si="5"/>
        <v>-0.1500568209891793</v>
      </c>
    </row>
    <row r="28" spans="1:16" x14ac:dyDescent="0.25">
      <c r="A28" s="114" t="s">
        <v>21</v>
      </c>
      <c r="B28" s="21" t="s">
        <v>27</v>
      </c>
      <c r="C28" s="14" t="s">
        <v>22</v>
      </c>
      <c r="D28" s="122">
        <v>37805</v>
      </c>
      <c r="E28" s="118">
        <v>8</v>
      </c>
      <c r="F28" s="30">
        <v>36660</v>
      </c>
      <c r="G28" s="31">
        <v>8</v>
      </c>
      <c r="H28" s="24">
        <f t="shared" si="0"/>
        <v>1145</v>
      </c>
      <c r="I28" s="37">
        <f t="shared" si="1"/>
        <v>3.1232951445717402E-2</v>
      </c>
      <c r="J28" s="40">
        <f t="shared" si="2"/>
        <v>302440</v>
      </c>
      <c r="K28" s="25">
        <f t="shared" si="3"/>
        <v>293280</v>
      </c>
      <c r="L28" s="24">
        <f t="shared" si="4"/>
        <v>9160</v>
      </c>
      <c r="M28" s="37">
        <f t="shared" si="5"/>
        <v>3.1232951445717402E-2</v>
      </c>
    </row>
    <row r="29" spans="1:16" x14ac:dyDescent="0.25">
      <c r="A29" s="12" t="s">
        <v>61</v>
      </c>
      <c r="B29" s="21" t="s">
        <v>77</v>
      </c>
      <c r="C29" s="14" t="s">
        <v>125</v>
      </c>
      <c r="D29" s="120">
        <v>30264</v>
      </c>
      <c r="E29" s="116">
        <v>12</v>
      </c>
      <c r="F29" s="26">
        <v>30787</v>
      </c>
      <c r="G29" s="32">
        <v>12</v>
      </c>
      <c r="H29" s="24">
        <f t="shared" si="0"/>
        <v>-523</v>
      </c>
      <c r="I29" s="37">
        <f t="shared" si="1"/>
        <v>-1.6987689609250657E-2</v>
      </c>
      <c r="J29" s="40">
        <f t="shared" si="2"/>
        <v>363168</v>
      </c>
      <c r="K29" s="25">
        <f t="shared" si="3"/>
        <v>369444</v>
      </c>
      <c r="L29" s="24">
        <f t="shared" si="4"/>
        <v>-6276</v>
      </c>
      <c r="M29" s="37">
        <f t="shared" si="5"/>
        <v>-1.6987689609250657E-2</v>
      </c>
    </row>
    <row r="30" spans="1:16" x14ac:dyDescent="0.25">
      <c r="A30" s="12" t="s">
        <v>37</v>
      </c>
      <c r="B30" s="21" t="s">
        <v>109</v>
      </c>
      <c r="C30" s="14" t="s">
        <v>46</v>
      </c>
      <c r="D30" s="120">
        <v>7822</v>
      </c>
      <c r="E30" s="116">
        <v>12</v>
      </c>
      <c r="F30" s="26">
        <v>8618</v>
      </c>
      <c r="G30" s="32">
        <v>12</v>
      </c>
      <c r="H30" s="24">
        <f t="shared" si="0"/>
        <v>-796</v>
      </c>
      <c r="I30" s="37">
        <f t="shared" si="1"/>
        <v>-9.2364817823160833E-2</v>
      </c>
      <c r="J30" s="24">
        <f t="shared" si="2"/>
        <v>93864</v>
      </c>
      <c r="K30" s="25">
        <f t="shared" si="3"/>
        <v>103416</v>
      </c>
      <c r="L30" s="24">
        <f t="shared" si="4"/>
        <v>-9552</v>
      </c>
      <c r="M30" s="37">
        <f t="shared" si="5"/>
        <v>-9.2364817823160833E-2</v>
      </c>
    </row>
    <row r="31" spans="1:16" x14ac:dyDescent="0.25">
      <c r="A31" s="12" t="s">
        <v>58</v>
      </c>
      <c r="B31" s="21" t="s">
        <v>109</v>
      </c>
      <c r="C31" s="14" t="s">
        <v>125</v>
      </c>
      <c r="D31" s="120">
        <v>26015</v>
      </c>
      <c r="E31" s="116">
        <v>12</v>
      </c>
      <c r="F31" s="26">
        <v>27222</v>
      </c>
      <c r="G31" s="32">
        <v>10</v>
      </c>
      <c r="H31" s="24">
        <f t="shared" si="0"/>
        <v>-1207</v>
      </c>
      <c r="I31" s="37">
        <f t="shared" si="1"/>
        <v>-4.4339137462346634E-2</v>
      </c>
      <c r="J31" s="40">
        <f t="shared" si="2"/>
        <v>312180</v>
      </c>
      <c r="K31" s="25">
        <f t="shared" si="3"/>
        <v>272220</v>
      </c>
      <c r="L31" s="24">
        <f t="shared" si="4"/>
        <v>39960</v>
      </c>
      <c r="M31" s="37">
        <f t="shared" si="5"/>
        <v>0.14679303504518404</v>
      </c>
    </row>
    <row r="32" spans="1:16" x14ac:dyDescent="0.25">
      <c r="A32" s="12" t="s">
        <v>41</v>
      </c>
      <c r="B32" s="21" t="s">
        <v>109</v>
      </c>
      <c r="C32" s="14" t="s">
        <v>46</v>
      </c>
      <c r="D32" s="120">
        <v>19335</v>
      </c>
      <c r="E32" s="116">
        <v>18</v>
      </c>
      <c r="F32" s="26">
        <v>23409</v>
      </c>
      <c r="G32" s="32">
        <v>18</v>
      </c>
      <c r="H32" s="24">
        <f t="shared" si="0"/>
        <v>-4074</v>
      </c>
      <c r="I32" s="37">
        <f t="shared" si="1"/>
        <v>-0.17403562732282454</v>
      </c>
      <c r="J32" s="40">
        <f t="shared" si="2"/>
        <v>348030</v>
      </c>
      <c r="K32" s="25">
        <f t="shared" si="3"/>
        <v>421362</v>
      </c>
      <c r="L32" s="24">
        <f t="shared" si="4"/>
        <v>-73332</v>
      </c>
      <c r="M32" s="37">
        <f t="shared" si="5"/>
        <v>-0.17403562732282454</v>
      </c>
    </row>
    <row r="33" spans="1:16" x14ac:dyDescent="0.25">
      <c r="A33" s="48" t="s">
        <v>103</v>
      </c>
      <c r="B33" s="21" t="s">
        <v>109</v>
      </c>
      <c r="C33" s="16" t="s">
        <v>125</v>
      </c>
      <c r="D33" s="121">
        <v>19581</v>
      </c>
      <c r="E33" s="115">
        <v>6</v>
      </c>
      <c r="F33" s="28">
        <v>13781</v>
      </c>
      <c r="G33" s="34">
        <v>3</v>
      </c>
      <c r="H33" s="24">
        <f t="shared" si="0"/>
        <v>5800</v>
      </c>
      <c r="I33" s="37">
        <f t="shared" si="1"/>
        <v>0.4208693128220013</v>
      </c>
      <c r="J33" s="40">
        <f t="shared" si="2"/>
        <v>117486</v>
      </c>
      <c r="K33" s="25">
        <f t="shared" si="3"/>
        <v>41343</v>
      </c>
      <c r="L33" s="24">
        <f t="shared" si="4"/>
        <v>76143</v>
      </c>
      <c r="M33" s="37">
        <f t="shared" si="5"/>
        <v>1.8417386256440027</v>
      </c>
    </row>
    <row r="34" spans="1:16" x14ac:dyDescent="0.25">
      <c r="A34" s="48" t="s">
        <v>105</v>
      </c>
      <c r="B34" s="21" t="s">
        <v>98</v>
      </c>
      <c r="C34" s="63" t="s">
        <v>106</v>
      </c>
      <c r="D34" s="28">
        <v>44277</v>
      </c>
      <c r="E34" s="115">
        <v>11</v>
      </c>
      <c r="F34" s="28">
        <v>45811</v>
      </c>
      <c r="G34" s="34">
        <v>11</v>
      </c>
      <c r="H34" s="24">
        <f t="shared" si="0"/>
        <v>-1534</v>
      </c>
      <c r="I34" s="37">
        <f t="shared" si="1"/>
        <v>-3.3485407434895552E-2</v>
      </c>
      <c r="J34" s="40">
        <f t="shared" si="2"/>
        <v>487047</v>
      </c>
      <c r="K34" s="25">
        <f t="shared" si="3"/>
        <v>503921</v>
      </c>
      <c r="L34" s="24">
        <f t="shared" si="4"/>
        <v>-16874</v>
      </c>
      <c r="M34" s="37">
        <f t="shared" si="5"/>
        <v>-3.3485407434895552E-2</v>
      </c>
      <c r="O34" s="99"/>
      <c r="P34" s="100"/>
    </row>
    <row r="35" spans="1:16" x14ac:dyDescent="0.25">
      <c r="A35" s="12" t="s">
        <v>90</v>
      </c>
      <c r="B35" s="21" t="s">
        <v>98</v>
      </c>
      <c r="C35" s="14" t="s">
        <v>91</v>
      </c>
      <c r="D35" s="120">
        <v>34255</v>
      </c>
      <c r="E35" s="119">
        <v>11</v>
      </c>
      <c r="F35" s="26">
        <v>33228</v>
      </c>
      <c r="G35" s="33">
        <v>11</v>
      </c>
      <c r="H35" s="24">
        <f t="shared" si="0"/>
        <v>1027</v>
      </c>
      <c r="I35" s="37">
        <f t="shared" si="1"/>
        <v>3.0907668231611892E-2</v>
      </c>
      <c r="J35" s="40">
        <f t="shared" si="2"/>
        <v>376805</v>
      </c>
      <c r="K35" s="25">
        <f t="shared" si="3"/>
        <v>365508</v>
      </c>
      <c r="L35" s="24">
        <f t="shared" si="4"/>
        <v>11297</v>
      </c>
      <c r="M35" s="37">
        <f t="shared" si="5"/>
        <v>3.0907668231611892E-2</v>
      </c>
    </row>
    <row r="36" spans="1:16" x14ac:dyDescent="0.25">
      <c r="A36" s="12" t="s">
        <v>54</v>
      </c>
      <c r="B36" s="21" t="s">
        <v>26</v>
      </c>
      <c r="C36" s="14" t="s">
        <v>125</v>
      </c>
      <c r="D36" s="120">
        <v>11774</v>
      </c>
      <c r="E36" s="116">
        <v>10</v>
      </c>
      <c r="F36" s="26">
        <v>13349</v>
      </c>
      <c r="G36" s="32">
        <v>10</v>
      </c>
      <c r="H36" s="24">
        <f t="shared" si="0"/>
        <v>-1575</v>
      </c>
      <c r="I36" s="37">
        <f t="shared" si="1"/>
        <v>-0.11798636601992658</v>
      </c>
      <c r="J36" s="40">
        <f t="shared" si="2"/>
        <v>117740</v>
      </c>
      <c r="K36" s="25">
        <f t="shared" si="3"/>
        <v>133490</v>
      </c>
      <c r="L36" s="24">
        <f t="shared" si="4"/>
        <v>-15750</v>
      </c>
      <c r="M36" s="37">
        <f t="shared" si="5"/>
        <v>-0.11798636601992658</v>
      </c>
    </row>
    <row r="37" spans="1:16" x14ac:dyDescent="0.25">
      <c r="A37" s="12" t="s">
        <v>66</v>
      </c>
      <c r="B37" s="21" t="s">
        <v>26</v>
      </c>
      <c r="C37" s="14" t="s">
        <v>125</v>
      </c>
      <c r="D37" s="120">
        <v>14109</v>
      </c>
      <c r="E37" s="116">
        <v>10</v>
      </c>
      <c r="F37" s="26">
        <v>15526</v>
      </c>
      <c r="G37" s="32">
        <v>10</v>
      </c>
      <c r="H37" s="24">
        <f t="shared" si="0"/>
        <v>-1417</v>
      </c>
      <c r="I37" s="37">
        <f t="shared" si="1"/>
        <v>-9.1266263042638157E-2</v>
      </c>
      <c r="J37" s="40">
        <f t="shared" si="2"/>
        <v>141090</v>
      </c>
      <c r="K37" s="25">
        <f t="shared" si="3"/>
        <v>155260</v>
      </c>
      <c r="L37" s="24">
        <f t="shared" si="4"/>
        <v>-14170</v>
      </c>
      <c r="M37" s="37">
        <f t="shared" si="5"/>
        <v>-9.1266263042638157E-2</v>
      </c>
    </row>
    <row r="38" spans="1:16" x14ac:dyDescent="0.25">
      <c r="A38" s="12" t="s">
        <v>14</v>
      </c>
      <c r="B38" s="21" t="s">
        <v>26</v>
      </c>
      <c r="C38" s="14" t="s">
        <v>22</v>
      </c>
      <c r="D38" s="120">
        <v>16034</v>
      </c>
      <c r="E38" s="117">
        <v>11</v>
      </c>
      <c r="F38" s="26">
        <v>16291</v>
      </c>
      <c r="G38" s="27">
        <v>11</v>
      </c>
      <c r="H38" s="24">
        <f t="shared" si="0"/>
        <v>-257</v>
      </c>
      <c r="I38" s="37">
        <f t="shared" si="1"/>
        <v>-1.5775581609477625E-2</v>
      </c>
      <c r="J38" s="40">
        <f t="shared" si="2"/>
        <v>176374</v>
      </c>
      <c r="K38" s="25">
        <f t="shared" si="3"/>
        <v>179201</v>
      </c>
      <c r="L38" s="24">
        <f t="shared" si="4"/>
        <v>-2827</v>
      </c>
      <c r="M38" s="37">
        <f t="shared" si="5"/>
        <v>-1.5775581609477625E-2</v>
      </c>
    </row>
    <row r="39" spans="1:16" x14ac:dyDescent="0.25">
      <c r="A39" s="12" t="s">
        <v>72</v>
      </c>
      <c r="B39" s="21" t="s">
        <v>26</v>
      </c>
      <c r="C39" s="14" t="s">
        <v>125</v>
      </c>
      <c r="D39" s="120">
        <v>28209</v>
      </c>
      <c r="E39" s="116">
        <v>12</v>
      </c>
      <c r="F39" s="26">
        <v>30105</v>
      </c>
      <c r="G39" s="32">
        <v>12</v>
      </c>
      <c r="H39" s="24">
        <f t="shared" si="0"/>
        <v>-1896</v>
      </c>
      <c r="I39" s="37">
        <f t="shared" si="1"/>
        <v>-6.2979571499750878E-2</v>
      </c>
      <c r="J39" s="40">
        <f t="shared" si="2"/>
        <v>338508</v>
      </c>
      <c r="K39" s="25">
        <f t="shared" si="3"/>
        <v>361260</v>
      </c>
      <c r="L39" s="24">
        <f t="shared" si="4"/>
        <v>-22752</v>
      </c>
      <c r="M39" s="37">
        <f t="shared" si="5"/>
        <v>-6.2979571499750878E-2</v>
      </c>
    </row>
    <row r="40" spans="1:16" x14ac:dyDescent="0.25">
      <c r="A40" s="12" t="s">
        <v>29</v>
      </c>
      <c r="B40" s="21" t="s">
        <v>25</v>
      </c>
      <c r="C40" s="22" t="s">
        <v>46</v>
      </c>
      <c r="D40" s="120">
        <v>33763</v>
      </c>
      <c r="E40" s="117">
        <v>12</v>
      </c>
      <c r="F40" s="26">
        <v>35626</v>
      </c>
      <c r="G40" s="27">
        <v>12</v>
      </c>
      <c r="H40" s="24">
        <f t="shared" ref="H40:H72" si="6">D40-F40</f>
        <v>-1863</v>
      </c>
      <c r="I40" s="37">
        <f t="shared" ref="I40:I71" si="7">H40/F40</f>
        <v>-5.2293268960871275E-2</v>
      </c>
      <c r="J40" s="40">
        <f t="shared" ref="J40:J72" si="8">D40*E40</f>
        <v>405156</v>
      </c>
      <c r="K40" s="25">
        <f t="shared" ref="K40:K72" si="9">F40*G40</f>
        <v>427512</v>
      </c>
      <c r="L40" s="24">
        <f t="shared" ref="L40:L71" si="10">J40-K40</f>
        <v>-22356</v>
      </c>
      <c r="M40" s="37">
        <f t="shared" ref="M40:M71" si="11">L40/K40</f>
        <v>-5.2293268960871275E-2</v>
      </c>
      <c r="O40" s="99"/>
      <c r="P40" s="100"/>
    </row>
    <row r="41" spans="1:16" x14ac:dyDescent="0.25">
      <c r="A41" s="12" t="s">
        <v>57</v>
      </c>
      <c r="B41" s="21" t="s">
        <v>25</v>
      </c>
      <c r="C41" s="14" t="s">
        <v>125</v>
      </c>
      <c r="D41" s="120">
        <v>25645</v>
      </c>
      <c r="E41" s="116">
        <v>16</v>
      </c>
      <c r="F41" s="26">
        <v>29988</v>
      </c>
      <c r="G41" s="32">
        <v>16</v>
      </c>
      <c r="H41" s="24">
        <f t="shared" si="6"/>
        <v>-4343</v>
      </c>
      <c r="I41" s="37">
        <f t="shared" si="7"/>
        <v>-0.14482459650526877</v>
      </c>
      <c r="J41" s="40">
        <f t="shared" si="8"/>
        <v>410320</v>
      </c>
      <c r="K41" s="25">
        <f t="shared" si="9"/>
        <v>479808</v>
      </c>
      <c r="L41" s="24">
        <f t="shared" si="10"/>
        <v>-69488</v>
      </c>
      <c r="M41" s="37">
        <f t="shared" si="11"/>
        <v>-0.14482459650526877</v>
      </c>
    </row>
    <row r="42" spans="1:16" x14ac:dyDescent="0.25">
      <c r="A42" s="12" t="s">
        <v>59</v>
      </c>
      <c r="B42" s="21" t="s">
        <v>25</v>
      </c>
      <c r="C42" s="14" t="s">
        <v>125</v>
      </c>
      <c r="D42" s="120">
        <v>27986</v>
      </c>
      <c r="E42" s="116">
        <v>12</v>
      </c>
      <c r="F42" s="26">
        <v>30654</v>
      </c>
      <c r="G42" s="32">
        <v>12</v>
      </c>
      <c r="H42" s="24">
        <f t="shared" si="6"/>
        <v>-2668</v>
      </c>
      <c r="I42" s="37">
        <f t="shared" si="7"/>
        <v>-8.7035949631369472E-2</v>
      </c>
      <c r="J42" s="40">
        <f t="shared" si="8"/>
        <v>335832</v>
      </c>
      <c r="K42" s="25">
        <f t="shared" si="9"/>
        <v>367848</v>
      </c>
      <c r="L42" s="24">
        <f t="shared" si="10"/>
        <v>-32016</v>
      </c>
      <c r="M42" s="37">
        <f t="shared" si="11"/>
        <v>-8.7035949631369472E-2</v>
      </c>
    </row>
    <row r="43" spans="1:16" x14ac:dyDescent="0.25">
      <c r="A43" s="12" t="s">
        <v>13</v>
      </c>
      <c r="B43" s="21" t="s">
        <v>25</v>
      </c>
      <c r="C43" s="14" t="s">
        <v>22</v>
      </c>
      <c r="D43" s="120">
        <v>28853</v>
      </c>
      <c r="E43" s="117">
        <v>4</v>
      </c>
      <c r="F43" s="26">
        <v>27260</v>
      </c>
      <c r="G43" s="27">
        <v>8</v>
      </c>
      <c r="H43" s="24">
        <f t="shared" si="6"/>
        <v>1593</v>
      </c>
      <c r="I43" s="37">
        <f t="shared" si="7"/>
        <v>5.8437270726338961E-2</v>
      </c>
      <c r="J43" s="40">
        <f t="shared" si="8"/>
        <v>115412</v>
      </c>
      <c r="K43" s="25">
        <f t="shared" si="9"/>
        <v>218080</v>
      </c>
      <c r="L43" s="24">
        <f t="shared" si="10"/>
        <v>-102668</v>
      </c>
      <c r="M43" s="37">
        <f t="shared" si="11"/>
        <v>-0.47078136463683051</v>
      </c>
    </row>
    <row r="44" spans="1:16" x14ac:dyDescent="0.25">
      <c r="A44" s="12" t="s">
        <v>67</v>
      </c>
      <c r="B44" s="21" t="s">
        <v>25</v>
      </c>
      <c r="C44" s="14" t="s">
        <v>125</v>
      </c>
      <c r="D44" s="120">
        <v>34564</v>
      </c>
      <c r="E44" s="116">
        <v>26</v>
      </c>
      <c r="F44" s="26">
        <v>39307</v>
      </c>
      <c r="G44" s="32">
        <v>26</v>
      </c>
      <c r="H44" s="24">
        <f t="shared" si="6"/>
        <v>-4743</v>
      </c>
      <c r="I44" s="37">
        <f t="shared" si="7"/>
        <v>-0.12066553031266695</v>
      </c>
      <c r="J44" s="40">
        <f t="shared" si="8"/>
        <v>898664</v>
      </c>
      <c r="K44" s="25">
        <f t="shared" si="9"/>
        <v>1021982</v>
      </c>
      <c r="L44" s="24">
        <f t="shared" si="10"/>
        <v>-123318</v>
      </c>
      <c r="M44" s="37">
        <f t="shared" si="11"/>
        <v>-0.12066553031266695</v>
      </c>
      <c r="O44" s="99"/>
      <c r="P44" s="100"/>
    </row>
    <row r="45" spans="1:16" x14ac:dyDescent="0.25">
      <c r="A45" s="12" t="s">
        <v>15</v>
      </c>
      <c r="B45" s="21" t="s">
        <v>25</v>
      </c>
      <c r="C45" s="14" t="s">
        <v>22</v>
      </c>
      <c r="D45" s="120">
        <v>32225</v>
      </c>
      <c r="E45" s="117">
        <v>48</v>
      </c>
      <c r="F45" s="26">
        <v>36956</v>
      </c>
      <c r="G45" s="27">
        <v>47</v>
      </c>
      <c r="H45" s="24">
        <f t="shared" si="6"/>
        <v>-4731</v>
      </c>
      <c r="I45" s="37">
        <f t="shared" si="7"/>
        <v>-0.12801710141790237</v>
      </c>
      <c r="J45" s="40">
        <f t="shared" si="8"/>
        <v>1546800</v>
      </c>
      <c r="K45" s="25">
        <f t="shared" si="9"/>
        <v>1736932</v>
      </c>
      <c r="L45" s="24">
        <f t="shared" si="10"/>
        <v>-190132</v>
      </c>
      <c r="M45" s="37">
        <f t="shared" si="11"/>
        <v>-0.10946427378849603</v>
      </c>
    </row>
    <row r="46" spans="1:16" x14ac:dyDescent="0.25">
      <c r="A46" s="15" t="s">
        <v>30</v>
      </c>
      <c r="B46" s="21" t="s">
        <v>25</v>
      </c>
      <c r="C46" s="22" t="s">
        <v>46</v>
      </c>
      <c r="D46" s="121">
        <v>26935</v>
      </c>
      <c r="E46" s="118">
        <v>6</v>
      </c>
      <c r="F46" s="28">
        <v>21311</v>
      </c>
      <c r="G46" s="31">
        <v>12</v>
      </c>
      <c r="H46" s="24">
        <f t="shared" si="6"/>
        <v>5624</v>
      </c>
      <c r="I46" s="37">
        <f t="shared" si="7"/>
        <v>0.26390127164375204</v>
      </c>
      <c r="J46" s="40">
        <f t="shared" si="8"/>
        <v>161610</v>
      </c>
      <c r="K46" s="25">
        <f t="shared" si="9"/>
        <v>255732</v>
      </c>
      <c r="L46" s="24">
        <f t="shared" si="10"/>
        <v>-94122</v>
      </c>
      <c r="M46" s="37">
        <f t="shared" si="11"/>
        <v>-0.36804936417812395</v>
      </c>
    </row>
    <row r="47" spans="1:16" x14ac:dyDescent="0.25">
      <c r="A47" s="12" t="s">
        <v>33</v>
      </c>
      <c r="B47" s="21" t="s">
        <v>25</v>
      </c>
      <c r="C47" s="22" t="s">
        <v>46</v>
      </c>
      <c r="D47" s="120">
        <v>43144</v>
      </c>
      <c r="E47" s="117">
        <v>18</v>
      </c>
      <c r="F47" s="26">
        <v>43562</v>
      </c>
      <c r="G47" s="27">
        <v>18</v>
      </c>
      <c r="H47" s="24">
        <f t="shared" si="6"/>
        <v>-418</v>
      </c>
      <c r="I47" s="37">
        <f t="shared" si="7"/>
        <v>-9.5955190303475511E-3</v>
      </c>
      <c r="J47" s="40">
        <f t="shared" si="8"/>
        <v>776592</v>
      </c>
      <c r="K47" s="25">
        <f t="shared" si="9"/>
        <v>784116</v>
      </c>
      <c r="L47" s="24">
        <f t="shared" si="10"/>
        <v>-7524</v>
      </c>
      <c r="M47" s="37">
        <f t="shared" si="11"/>
        <v>-9.5955190303475511E-3</v>
      </c>
    </row>
    <row r="48" spans="1:16" x14ac:dyDescent="0.25">
      <c r="A48" s="12" t="s">
        <v>145</v>
      </c>
      <c r="B48" s="21" t="s">
        <v>25</v>
      </c>
      <c r="C48" s="14" t="s">
        <v>22</v>
      </c>
      <c r="D48" s="120">
        <v>19983</v>
      </c>
      <c r="E48" s="117">
        <v>8</v>
      </c>
      <c r="F48" s="26">
        <v>21378</v>
      </c>
      <c r="G48" s="27">
        <v>14</v>
      </c>
      <c r="H48" s="24">
        <f t="shared" si="6"/>
        <v>-1395</v>
      </c>
      <c r="I48" s="37">
        <f t="shared" si="7"/>
        <v>-6.525399943867527E-2</v>
      </c>
      <c r="J48" s="40">
        <f t="shared" si="8"/>
        <v>159864</v>
      </c>
      <c r="K48" s="25">
        <f t="shared" si="9"/>
        <v>299292</v>
      </c>
      <c r="L48" s="24">
        <f t="shared" si="10"/>
        <v>-139428</v>
      </c>
      <c r="M48" s="37">
        <f t="shared" si="11"/>
        <v>-0.46585942825067156</v>
      </c>
    </row>
    <row r="49" spans="1:16" x14ac:dyDescent="0.25">
      <c r="A49" s="12" t="s">
        <v>71</v>
      </c>
      <c r="B49" s="21" t="s">
        <v>36</v>
      </c>
      <c r="C49" s="14" t="s">
        <v>125</v>
      </c>
      <c r="D49" s="120">
        <v>53248</v>
      </c>
      <c r="E49" s="116">
        <v>77</v>
      </c>
      <c r="F49" s="26">
        <v>60929</v>
      </c>
      <c r="G49" s="32">
        <v>50</v>
      </c>
      <c r="H49" s="24">
        <f t="shared" si="6"/>
        <v>-7681</v>
      </c>
      <c r="I49" s="37">
        <f t="shared" si="7"/>
        <v>-0.1260647639055294</v>
      </c>
      <c r="J49" s="40">
        <f t="shared" si="8"/>
        <v>4100096</v>
      </c>
      <c r="K49" s="25">
        <f t="shared" si="9"/>
        <v>3046450</v>
      </c>
      <c r="L49" s="24">
        <f t="shared" si="10"/>
        <v>1053646</v>
      </c>
      <c r="M49" s="37">
        <f t="shared" si="11"/>
        <v>0.34586026358548472</v>
      </c>
    </row>
    <row r="50" spans="1:16" x14ac:dyDescent="0.25">
      <c r="A50" s="12" t="s">
        <v>75</v>
      </c>
      <c r="B50" s="21" t="s">
        <v>110</v>
      </c>
      <c r="C50" s="14" t="s">
        <v>125</v>
      </c>
      <c r="D50" s="120">
        <v>14692</v>
      </c>
      <c r="E50" s="119">
        <v>7</v>
      </c>
      <c r="F50" s="26">
        <v>15403</v>
      </c>
      <c r="G50" s="33">
        <v>7</v>
      </c>
      <c r="H50" s="24">
        <f t="shared" si="6"/>
        <v>-711</v>
      </c>
      <c r="I50" s="37">
        <f t="shared" si="7"/>
        <v>-4.6159838992404077E-2</v>
      </c>
      <c r="J50" s="40">
        <f t="shared" si="8"/>
        <v>102844</v>
      </c>
      <c r="K50" s="25">
        <f t="shared" si="9"/>
        <v>107821</v>
      </c>
      <c r="L50" s="24">
        <f t="shared" si="10"/>
        <v>-4977</v>
      </c>
      <c r="M50" s="129">
        <f t="shared" si="11"/>
        <v>-4.6159838992404077E-2</v>
      </c>
    </row>
    <row r="51" spans="1:16" x14ac:dyDescent="0.25">
      <c r="A51" s="15" t="s">
        <v>88</v>
      </c>
      <c r="B51" s="21" t="s">
        <v>48</v>
      </c>
      <c r="C51" s="16" t="s">
        <v>89</v>
      </c>
      <c r="D51" s="120">
        <v>10017</v>
      </c>
      <c r="E51" s="115">
        <v>41</v>
      </c>
      <c r="F51" s="26">
        <v>10299</v>
      </c>
      <c r="G51" s="34">
        <v>48</v>
      </c>
      <c r="H51" s="24">
        <f t="shared" si="6"/>
        <v>-282</v>
      </c>
      <c r="I51" s="37">
        <f t="shared" si="7"/>
        <v>-2.7381299155257791E-2</v>
      </c>
      <c r="J51" s="40">
        <f t="shared" si="8"/>
        <v>410697</v>
      </c>
      <c r="K51" s="25">
        <f t="shared" si="9"/>
        <v>494352</v>
      </c>
      <c r="L51" s="24">
        <f t="shared" si="10"/>
        <v>-83655</v>
      </c>
      <c r="M51" s="37">
        <f t="shared" si="11"/>
        <v>-0.1692215263617827</v>
      </c>
    </row>
    <row r="52" spans="1:16" x14ac:dyDescent="0.25">
      <c r="A52" s="12" t="s">
        <v>39</v>
      </c>
      <c r="B52" s="21" t="s">
        <v>48</v>
      </c>
      <c r="C52" s="14" t="s">
        <v>46</v>
      </c>
      <c r="D52" s="120">
        <v>5779</v>
      </c>
      <c r="E52" s="116">
        <v>18</v>
      </c>
      <c r="F52" s="26">
        <v>7103</v>
      </c>
      <c r="G52" s="32">
        <v>18</v>
      </c>
      <c r="H52" s="24">
        <f t="shared" si="6"/>
        <v>-1324</v>
      </c>
      <c r="I52" s="37">
        <f t="shared" si="7"/>
        <v>-0.18640011262846684</v>
      </c>
      <c r="J52" s="40">
        <f t="shared" si="8"/>
        <v>104022</v>
      </c>
      <c r="K52" s="25">
        <f t="shared" si="9"/>
        <v>127854</v>
      </c>
      <c r="L52" s="24">
        <f t="shared" si="10"/>
        <v>-23832</v>
      </c>
      <c r="M52" s="37">
        <f t="shared" si="11"/>
        <v>-0.18640011262846684</v>
      </c>
      <c r="O52" s="99"/>
      <c r="P52" s="100"/>
    </row>
    <row r="53" spans="1:16" s="132" customFormat="1" x14ac:dyDescent="0.25">
      <c r="A53" s="12" t="s">
        <v>63</v>
      </c>
      <c r="B53" s="21" t="s">
        <v>48</v>
      </c>
      <c r="C53" s="14" t="s">
        <v>125</v>
      </c>
      <c r="D53" s="120">
        <v>6969</v>
      </c>
      <c r="E53" s="116">
        <v>12</v>
      </c>
      <c r="F53" s="26">
        <v>9787</v>
      </c>
      <c r="G53" s="32">
        <v>12</v>
      </c>
      <c r="H53" s="24">
        <f t="shared" si="6"/>
        <v>-2818</v>
      </c>
      <c r="I53" s="37">
        <f t="shared" si="7"/>
        <v>-0.28793297231020742</v>
      </c>
      <c r="J53" s="40">
        <f t="shared" si="8"/>
        <v>83628</v>
      </c>
      <c r="K53" s="25">
        <f t="shared" si="9"/>
        <v>117444</v>
      </c>
      <c r="L53" s="24">
        <f t="shared" si="10"/>
        <v>-33816</v>
      </c>
      <c r="M53" s="37">
        <f t="shared" si="11"/>
        <v>-0.28793297231020742</v>
      </c>
    </row>
    <row r="54" spans="1:16" x14ac:dyDescent="0.25">
      <c r="A54" s="12" t="s">
        <v>44</v>
      </c>
      <c r="B54" s="21" t="s">
        <v>48</v>
      </c>
      <c r="C54" s="14" t="s">
        <v>46</v>
      </c>
      <c r="D54" s="120">
        <v>7073</v>
      </c>
      <c r="E54" s="116">
        <v>18</v>
      </c>
      <c r="F54" s="26">
        <v>7855</v>
      </c>
      <c r="G54" s="32">
        <v>18</v>
      </c>
      <c r="H54" s="24">
        <f t="shared" si="6"/>
        <v>-782</v>
      </c>
      <c r="I54" s="37">
        <f t="shared" si="7"/>
        <v>-9.9554423933800124E-2</v>
      </c>
      <c r="J54" s="40">
        <f t="shared" si="8"/>
        <v>127314</v>
      </c>
      <c r="K54" s="25">
        <f t="shared" si="9"/>
        <v>141390</v>
      </c>
      <c r="L54" s="24">
        <f t="shared" si="10"/>
        <v>-14076</v>
      </c>
      <c r="M54" s="37">
        <f t="shared" si="11"/>
        <v>-9.9554423933800124E-2</v>
      </c>
      <c r="O54" s="99"/>
      <c r="P54" s="100"/>
    </row>
    <row r="55" spans="1:16" x14ac:dyDescent="0.25">
      <c r="A55" s="48" t="s">
        <v>127</v>
      </c>
      <c r="B55" s="21" t="s">
        <v>47</v>
      </c>
      <c r="C55" s="16" t="s">
        <v>106</v>
      </c>
      <c r="D55" s="28">
        <v>30783</v>
      </c>
      <c r="E55" s="115">
        <v>11</v>
      </c>
      <c r="F55" s="28">
        <v>26555</v>
      </c>
      <c r="G55" s="34">
        <v>8</v>
      </c>
      <c r="H55" s="24">
        <f t="shared" si="6"/>
        <v>4228</v>
      </c>
      <c r="I55" s="37">
        <f t="shared" si="7"/>
        <v>0.15921672001506307</v>
      </c>
      <c r="J55" s="40">
        <f t="shared" si="8"/>
        <v>338613</v>
      </c>
      <c r="K55" s="25">
        <f t="shared" si="9"/>
        <v>212440</v>
      </c>
      <c r="L55" s="24">
        <f t="shared" si="10"/>
        <v>126173</v>
      </c>
      <c r="M55" s="37">
        <f t="shared" si="11"/>
        <v>0.59392299002071169</v>
      </c>
    </row>
    <row r="56" spans="1:16" x14ac:dyDescent="0.25">
      <c r="A56" s="12" t="s">
        <v>126</v>
      </c>
      <c r="B56" s="21" t="s">
        <v>47</v>
      </c>
      <c r="C56" s="14" t="s">
        <v>114</v>
      </c>
      <c r="D56" s="120">
        <v>8869</v>
      </c>
      <c r="E56" s="116">
        <v>8</v>
      </c>
      <c r="F56" s="26">
        <v>8833</v>
      </c>
      <c r="G56" s="32">
        <v>9</v>
      </c>
      <c r="H56" s="24">
        <f t="shared" si="6"/>
        <v>36</v>
      </c>
      <c r="I56" s="37">
        <f t="shared" si="7"/>
        <v>4.0756254953017096E-3</v>
      </c>
      <c r="J56" s="40">
        <f t="shared" si="8"/>
        <v>70952</v>
      </c>
      <c r="K56" s="25">
        <f t="shared" si="9"/>
        <v>79497</v>
      </c>
      <c r="L56" s="24">
        <f t="shared" si="10"/>
        <v>-8545</v>
      </c>
      <c r="M56" s="37">
        <f t="shared" si="11"/>
        <v>-0.10748833289306514</v>
      </c>
      <c r="O56" s="99"/>
      <c r="P56" s="100"/>
    </row>
    <row r="57" spans="1:16" x14ac:dyDescent="0.25">
      <c r="A57" s="12" t="s">
        <v>42</v>
      </c>
      <c r="B57" s="21" t="s">
        <v>47</v>
      </c>
      <c r="C57" s="14" t="s">
        <v>46</v>
      </c>
      <c r="D57" s="120">
        <v>38966</v>
      </c>
      <c r="E57" s="116">
        <v>18</v>
      </c>
      <c r="F57" s="26">
        <v>43663</v>
      </c>
      <c r="G57" s="32">
        <v>18</v>
      </c>
      <c r="H57" s="24">
        <f t="shared" si="6"/>
        <v>-4697</v>
      </c>
      <c r="I57" s="37">
        <f t="shared" si="7"/>
        <v>-0.10757391842063074</v>
      </c>
      <c r="J57" s="40">
        <f t="shared" si="8"/>
        <v>701388</v>
      </c>
      <c r="K57" s="25">
        <f t="shared" si="9"/>
        <v>785934</v>
      </c>
      <c r="L57" s="24">
        <f t="shared" si="10"/>
        <v>-84546</v>
      </c>
      <c r="M57" s="37">
        <f t="shared" si="11"/>
        <v>-0.10757391842063074</v>
      </c>
    </row>
    <row r="58" spans="1:16" x14ac:dyDescent="0.25">
      <c r="A58" s="12" t="s">
        <v>43</v>
      </c>
      <c r="B58" s="21" t="s">
        <v>47</v>
      </c>
      <c r="C58" s="23" t="s">
        <v>46</v>
      </c>
      <c r="D58" s="120">
        <v>21185</v>
      </c>
      <c r="E58" s="116">
        <v>18</v>
      </c>
      <c r="F58" s="26">
        <v>23524</v>
      </c>
      <c r="G58" s="32">
        <v>18</v>
      </c>
      <c r="H58" s="24">
        <f t="shared" si="6"/>
        <v>-2339</v>
      </c>
      <c r="I58" s="37">
        <f t="shared" si="7"/>
        <v>-9.9430368984866513E-2</v>
      </c>
      <c r="J58" s="40">
        <f t="shared" si="8"/>
        <v>381330</v>
      </c>
      <c r="K58" s="25">
        <f t="shared" si="9"/>
        <v>423432</v>
      </c>
      <c r="L58" s="24">
        <f t="shared" si="10"/>
        <v>-42102</v>
      </c>
      <c r="M58" s="37">
        <f t="shared" si="11"/>
        <v>-9.9430368984866513E-2</v>
      </c>
      <c r="O58" s="99"/>
      <c r="P58" s="100"/>
    </row>
    <row r="59" spans="1:16" x14ac:dyDescent="0.25">
      <c r="A59" s="12" t="s">
        <v>128</v>
      </c>
      <c r="B59" s="21" t="s">
        <v>47</v>
      </c>
      <c r="C59" s="14" t="s">
        <v>114</v>
      </c>
      <c r="D59" s="121">
        <v>3275</v>
      </c>
      <c r="E59" s="115">
        <v>6</v>
      </c>
      <c r="F59" s="28">
        <v>3224</v>
      </c>
      <c r="G59" s="29">
        <v>6</v>
      </c>
      <c r="H59" s="24">
        <f t="shared" si="6"/>
        <v>51</v>
      </c>
      <c r="I59" s="37">
        <f t="shared" si="7"/>
        <v>1.5818858560794045E-2</v>
      </c>
      <c r="J59" s="40">
        <f t="shared" si="8"/>
        <v>19650</v>
      </c>
      <c r="K59" s="25">
        <f t="shared" si="9"/>
        <v>19344</v>
      </c>
      <c r="L59" s="24">
        <f t="shared" si="10"/>
        <v>306</v>
      </c>
      <c r="M59" s="37">
        <f t="shared" si="11"/>
        <v>1.5818858560794045E-2</v>
      </c>
    </row>
    <row r="60" spans="1:16" x14ac:dyDescent="0.25">
      <c r="A60" s="12" t="s">
        <v>129</v>
      </c>
      <c r="B60" s="21" t="s">
        <v>47</v>
      </c>
      <c r="C60" s="14" t="s">
        <v>114</v>
      </c>
      <c r="D60" s="121">
        <v>5044</v>
      </c>
      <c r="E60" s="115">
        <v>4</v>
      </c>
      <c r="F60" s="28">
        <v>4839</v>
      </c>
      <c r="G60" s="29">
        <v>4</v>
      </c>
      <c r="H60" s="24">
        <f t="shared" si="6"/>
        <v>205</v>
      </c>
      <c r="I60" s="37">
        <f t="shared" si="7"/>
        <v>4.2364124819177514E-2</v>
      </c>
      <c r="J60" s="40">
        <f t="shared" si="8"/>
        <v>20176</v>
      </c>
      <c r="K60" s="25">
        <f t="shared" si="9"/>
        <v>19356</v>
      </c>
      <c r="L60" s="24">
        <f t="shared" si="10"/>
        <v>820</v>
      </c>
      <c r="M60" s="37">
        <f t="shared" si="11"/>
        <v>4.2364124819177514E-2</v>
      </c>
    </row>
    <row r="61" spans="1:16" x14ac:dyDescent="0.25">
      <c r="A61" s="12" t="s">
        <v>45</v>
      </c>
      <c r="B61" s="21" t="s">
        <v>47</v>
      </c>
      <c r="C61" s="14" t="s">
        <v>46</v>
      </c>
      <c r="D61" s="120">
        <v>8590</v>
      </c>
      <c r="E61" s="116">
        <v>12</v>
      </c>
      <c r="F61" s="26">
        <v>9575</v>
      </c>
      <c r="G61" s="32">
        <v>12</v>
      </c>
      <c r="H61" s="24">
        <f t="shared" si="6"/>
        <v>-985</v>
      </c>
      <c r="I61" s="37">
        <f t="shared" si="7"/>
        <v>-0.10287206266318538</v>
      </c>
      <c r="J61" s="40">
        <f t="shared" si="8"/>
        <v>103080</v>
      </c>
      <c r="K61" s="25">
        <f t="shared" si="9"/>
        <v>114900</v>
      </c>
      <c r="L61" s="24">
        <f t="shared" si="10"/>
        <v>-11820</v>
      </c>
      <c r="M61" s="37">
        <f t="shared" si="11"/>
        <v>-0.10287206266318538</v>
      </c>
    </row>
    <row r="62" spans="1:16" x14ac:dyDescent="0.25">
      <c r="A62" s="15" t="s">
        <v>94</v>
      </c>
      <c r="B62" s="21" t="s">
        <v>47</v>
      </c>
      <c r="C62" s="16" t="s">
        <v>95</v>
      </c>
      <c r="D62" s="121">
        <v>9898</v>
      </c>
      <c r="E62" s="115">
        <v>10</v>
      </c>
      <c r="F62" s="28">
        <v>8991</v>
      </c>
      <c r="G62" s="29">
        <v>10</v>
      </c>
      <c r="H62" s="24">
        <f t="shared" si="6"/>
        <v>907</v>
      </c>
      <c r="I62" s="37">
        <f t="shared" si="7"/>
        <v>0.10087865643421198</v>
      </c>
      <c r="J62" s="40">
        <f t="shared" si="8"/>
        <v>98980</v>
      </c>
      <c r="K62" s="25">
        <f t="shared" si="9"/>
        <v>89910</v>
      </c>
      <c r="L62" s="24">
        <f t="shared" si="10"/>
        <v>9070</v>
      </c>
      <c r="M62" s="37">
        <f t="shared" si="11"/>
        <v>0.10087865643421198</v>
      </c>
    </row>
    <row r="63" spans="1:16" x14ac:dyDescent="0.25">
      <c r="A63" s="15" t="s">
        <v>130</v>
      </c>
      <c r="B63" s="21" t="s">
        <v>47</v>
      </c>
      <c r="C63" s="22" t="s">
        <v>114</v>
      </c>
      <c r="D63" s="121">
        <v>8380</v>
      </c>
      <c r="E63" s="118">
        <v>6</v>
      </c>
      <c r="F63" s="28">
        <v>8279</v>
      </c>
      <c r="G63" s="31">
        <v>6</v>
      </c>
      <c r="H63" s="24">
        <f t="shared" si="6"/>
        <v>101</v>
      </c>
      <c r="I63" s="37">
        <f t="shared" si="7"/>
        <v>1.219954100736804E-2</v>
      </c>
      <c r="J63" s="40">
        <f t="shared" si="8"/>
        <v>50280</v>
      </c>
      <c r="K63" s="25">
        <f t="shared" si="9"/>
        <v>49674</v>
      </c>
      <c r="L63" s="24">
        <f t="shared" si="10"/>
        <v>606</v>
      </c>
      <c r="M63" s="37">
        <f t="shared" si="11"/>
        <v>1.219954100736804E-2</v>
      </c>
    </row>
    <row r="64" spans="1:16" x14ac:dyDescent="0.25">
      <c r="A64" s="12" t="s">
        <v>131</v>
      </c>
      <c r="B64" s="21" t="s">
        <v>47</v>
      </c>
      <c r="C64" s="14" t="s">
        <v>114</v>
      </c>
      <c r="D64" s="120">
        <v>8496</v>
      </c>
      <c r="E64" s="116">
        <v>7</v>
      </c>
      <c r="F64" s="26">
        <v>8480</v>
      </c>
      <c r="G64" s="32">
        <v>7</v>
      </c>
      <c r="H64" s="24">
        <f t="shared" si="6"/>
        <v>16</v>
      </c>
      <c r="I64" s="37">
        <f t="shared" si="7"/>
        <v>1.8867924528301887E-3</v>
      </c>
      <c r="J64" s="40">
        <f t="shared" si="8"/>
        <v>59472</v>
      </c>
      <c r="K64" s="25">
        <f t="shared" si="9"/>
        <v>59360</v>
      </c>
      <c r="L64" s="24">
        <f t="shared" si="10"/>
        <v>112</v>
      </c>
      <c r="M64" s="37">
        <f t="shared" si="11"/>
        <v>1.8867924528301887E-3</v>
      </c>
    </row>
    <row r="65" spans="1:16" x14ac:dyDescent="0.25">
      <c r="A65" s="12" t="s">
        <v>86</v>
      </c>
      <c r="B65" s="21" t="s">
        <v>47</v>
      </c>
      <c r="C65" s="14" t="s">
        <v>87</v>
      </c>
      <c r="D65" s="120">
        <v>8815</v>
      </c>
      <c r="E65" s="116">
        <v>7</v>
      </c>
      <c r="F65" s="26">
        <v>9168</v>
      </c>
      <c r="G65" s="32">
        <v>7</v>
      </c>
      <c r="H65" s="24">
        <f t="shared" si="6"/>
        <v>-353</v>
      </c>
      <c r="I65" s="37">
        <f t="shared" si="7"/>
        <v>-3.8503490401396161E-2</v>
      </c>
      <c r="J65" s="40">
        <f t="shared" si="8"/>
        <v>61705</v>
      </c>
      <c r="K65" s="25">
        <f t="shared" si="9"/>
        <v>64176</v>
      </c>
      <c r="L65" s="24">
        <f t="shared" si="10"/>
        <v>-2471</v>
      </c>
      <c r="M65" s="37">
        <f t="shared" si="11"/>
        <v>-3.8503490401396161E-2</v>
      </c>
    </row>
    <row r="66" spans="1:16" x14ac:dyDescent="0.25">
      <c r="A66" s="12" t="s">
        <v>50</v>
      </c>
      <c r="B66" s="21" t="s">
        <v>53</v>
      </c>
      <c r="C66" s="14" t="s">
        <v>123</v>
      </c>
      <c r="D66" s="120">
        <v>36280</v>
      </c>
      <c r="E66" s="116">
        <v>53</v>
      </c>
      <c r="F66" s="26">
        <v>42772</v>
      </c>
      <c r="G66" s="32">
        <v>50</v>
      </c>
      <c r="H66" s="24">
        <f t="shared" si="6"/>
        <v>-6492</v>
      </c>
      <c r="I66" s="37">
        <f t="shared" si="7"/>
        <v>-0.15178153932479191</v>
      </c>
      <c r="J66" s="40">
        <f t="shared" si="8"/>
        <v>1922840</v>
      </c>
      <c r="K66" s="25">
        <f t="shared" si="9"/>
        <v>2138600</v>
      </c>
      <c r="L66" s="24">
        <f t="shared" si="10"/>
        <v>-215760</v>
      </c>
      <c r="M66" s="37">
        <f t="shared" si="11"/>
        <v>-0.10088843168427944</v>
      </c>
    </row>
    <row r="67" spans="1:16" x14ac:dyDescent="0.25">
      <c r="A67" s="12" t="s">
        <v>52</v>
      </c>
      <c r="B67" s="21" t="s">
        <v>53</v>
      </c>
      <c r="C67" s="14" t="s">
        <v>123</v>
      </c>
      <c r="D67" s="120">
        <v>51419</v>
      </c>
      <c r="E67" s="116">
        <v>12</v>
      </c>
      <c r="F67" s="26">
        <v>53643</v>
      </c>
      <c r="G67" s="32">
        <v>12</v>
      </c>
      <c r="H67" s="24">
        <f t="shared" si="6"/>
        <v>-2224</v>
      </c>
      <c r="I67" s="37">
        <f t="shared" si="7"/>
        <v>-4.1459277072497809E-2</v>
      </c>
      <c r="J67" s="40">
        <f t="shared" si="8"/>
        <v>617028</v>
      </c>
      <c r="K67" s="25">
        <f t="shared" si="9"/>
        <v>643716</v>
      </c>
      <c r="L67" s="24">
        <f t="shared" si="10"/>
        <v>-26688</v>
      </c>
      <c r="M67" s="37">
        <f t="shared" si="11"/>
        <v>-4.1459277072497809E-2</v>
      </c>
    </row>
    <row r="68" spans="1:16" x14ac:dyDescent="0.25">
      <c r="A68" s="12" t="s">
        <v>10</v>
      </c>
      <c r="B68" s="13" t="s">
        <v>23</v>
      </c>
      <c r="C68" s="14" t="s">
        <v>22</v>
      </c>
      <c r="D68" s="120">
        <v>51616</v>
      </c>
      <c r="E68" s="117">
        <v>53</v>
      </c>
      <c r="F68" s="26">
        <v>55507</v>
      </c>
      <c r="G68" s="27">
        <v>52</v>
      </c>
      <c r="H68" s="24">
        <f t="shared" si="6"/>
        <v>-3891</v>
      </c>
      <c r="I68" s="37">
        <f t="shared" si="7"/>
        <v>-7.0099266759147488E-2</v>
      </c>
      <c r="J68" s="40">
        <f t="shared" si="8"/>
        <v>2735648</v>
      </c>
      <c r="K68" s="25">
        <f t="shared" si="9"/>
        <v>2886364</v>
      </c>
      <c r="L68" s="24">
        <f t="shared" si="10"/>
        <v>-150716</v>
      </c>
      <c r="M68" s="37">
        <f t="shared" si="11"/>
        <v>-5.2216560350669565E-2</v>
      </c>
    </row>
    <row r="69" spans="1:16" x14ac:dyDescent="0.25">
      <c r="A69" s="12" t="s">
        <v>60</v>
      </c>
      <c r="B69" s="21" t="s">
        <v>23</v>
      </c>
      <c r="C69" s="14" t="s">
        <v>125</v>
      </c>
      <c r="D69" s="120">
        <v>93249</v>
      </c>
      <c r="E69" s="116">
        <v>26</v>
      </c>
      <c r="F69" s="26">
        <v>98737</v>
      </c>
      <c r="G69" s="32">
        <v>26</v>
      </c>
      <c r="H69" s="24">
        <f t="shared" si="6"/>
        <v>-5488</v>
      </c>
      <c r="I69" s="37">
        <f t="shared" si="7"/>
        <v>-5.5582000668442426E-2</v>
      </c>
      <c r="J69" s="40">
        <f t="shared" si="8"/>
        <v>2424474</v>
      </c>
      <c r="K69" s="25">
        <f t="shared" si="9"/>
        <v>2567162</v>
      </c>
      <c r="L69" s="24">
        <f t="shared" si="10"/>
        <v>-142688</v>
      </c>
      <c r="M69" s="37">
        <f t="shared" si="11"/>
        <v>-5.5582000668442426E-2</v>
      </c>
    </row>
    <row r="70" spans="1:16" x14ac:dyDescent="0.25">
      <c r="A70" s="12" t="s">
        <v>64</v>
      </c>
      <c r="B70" s="21" t="s">
        <v>23</v>
      </c>
      <c r="C70" s="14" t="s">
        <v>125</v>
      </c>
      <c r="D70" s="120">
        <v>145182</v>
      </c>
      <c r="E70" s="116">
        <v>69</v>
      </c>
      <c r="F70" s="26">
        <v>160200</v>
      </c>
      <c r="G70" s="32">
        <v>52</v>
      </c>
      <c r="H70" s="24">
        <f t="shared" si="6"/>
        <v>-15018</v>
      </c>
      <c r="I70" s="37">
        <f t="shared" si="7"/>
        <v>-9.3745318352059931E-2</v>
      </c>
      <c r="J70" s="40">
        <f t="shared" si="8"/>
        <v>10017558</v>
      </c>
      <c r="K70" s="25">
        <f t="shared" si="9"/>
        <v>8330400</v>
      </c>
      <c r="L70" s="24">
        <f t="shared" si="10"/>
        <v>1687158</v>
      </c>
      <c r="M70" s="37">
        <f t="shared" si="11"/>
        <v>0.20253025064822819</v>
      </c>
    </row>
    <row r="71" spans="1:16" x14ac:dyDescent="0.25">
      <c r="A71" s="12" t="s">
        <v>69</v>
      </c>
      <c r="B71" s="21" t="s">
        <v>23</v>
      </c>
      <c r="C71" s="14" t="s">
        <v>125</v>
      </c>
      <c r="D71" s="120">
        <v>69435</v>
      </c>
      <c r="E71" s="116">
        <v>53</v>
      </c>
      <c r="F71" s="26">
        <v>74623</v>
      </c>
      <c r="G71" s="32">
        <v>52</v>
      </c>
      <c r="H71" s="24">
        <f t="shared" si="6"/>
        <v>-5188</v>
      </c>
      <c r="I71" s="37">
        <f t="shared" si="7"/>
        <v>-6.9522801281106356E-2</v>
      </c>
      <c r="J71" s="40">
        <f t="shared" si="8"/>
        <v>3680055</v>
      </c>
      <c r="K71" s="25">
        <f t="shared" si="9"/>
        <v>3880396</v>
      </c>
      <c r="L71" s="24">
        <f t="shared" si="10"/>
        <v>-200341</v>
      </c>
      <c r="M71" s="37">
        <f t="shared" si="11"/>
        <v>-5.1629008998050716E-2</v>
      </c>
      <c r="O71" s="99"/>
      <c r="P71" s="100"/>
    </row>
    <row r="72" spans="1:16" ht="15.75" thickBot="1" x14ac:dyDescent="0.3">
      <c r="A72" s="12" t="s">
        <v>96</v>
      </c>
      <c r="B72" s="21" t="s">
        <v>23</v>
      </c>
      <c r="C72" s="14" t="s">
        <v>97</v>
      </c>
      <c r="D72" s="120">
        <v>74830</v>
      </c>
      <c r="E72" s="116">
        <v>12</v>
      </c>
      <c r="F72" s="26">
        <v>79712</v>
      </c>
      <c r="G72" s="32">
        <v>12</v>
      </c>
      <c r="H72" s="24">
        <f t="shared" si="6"/>
        <v>-4882</v>
      </c>
      <c r="I72" s="37">
        <f t="shared" ref="I72" si="12">H72/F72</f>
        <v>-6.1245483741469292E-2</v>
      </c>
      <c r="J72" s="40">
        <f t="shared" si="8"/>
        <v>897960</v>
      </c>
      <c r="K72" s="25">
        <f t="shared" si="9"/>
        <v>956544</v>
      </c>
      <c r="L72" s="24">
        <f t="shared" ref="L72" si="13">J72-K72</f>
        <v>-58584</v>
      </c>
      <c r="M72" s="37">
        <f t="shared" ref="M72" si="14">L72/K72</f>
        <v>-6.1245483741469292E-2</v>
      </c>
    </row>
    <row r="73" spans="1:16" ht="16.5" thickBot="1" x14ac:dyDescent="0.3">
      <c r="A73" s="41" t="s">
        <v>99</v>
      </c>
      <c r="B73" s="42"/>
      <c r="C73" s="42" t="s">
        <v>100</v>
      </c>
      <c r="D73" s="43">
        <f>SUM(D8:D72)</f>
        <v>1961544</v>
      </c>
      <c r="E73" s="104"/>
      <c r="F73" s="102">
        <f>SUM(F8:F72)</f>
        <v>2091938</v>
      </c>
      <c r="G73" s="42"/>
      <c r="H73" s="44">
        <f>SUM(H8:H72)</f>
        <v>-130394</v>
      </c>
      <c r="I73" s="45">
        <f t="shared" ref="I73" si="15">H73/F73</f>
        <v>-6.2331675221732191E-2</v>
      </c>
      <c r="J73" s="46">
        <f>SUM(J8:J72)</f>
        <v>54652866</v>
      </c>
      <c r="K73" s="46">
        <f>SUM(K8:K72)</f>
        <v>55222949</v>
      </c>
      <c r="L73" s="46">
        <f>SUM(L8:L72)</f>
        <v>-570083</v>
      </c>
      <c r="M73" s="47">
        <f t="shared" ref="M73" si="16">L73/K73</f>
        <v>-1.0323298743064228E-2</v>
      </c>
    </row>
    <row r="74" spans="1:16" ht="15.75" thickBot="1" x14ac:dyDescent="0.3"/>
    <row r="75" spans="1:16" ht="15.75" thickBot="1" x14ac:dyDescent="0.3">
      <c r="A75" s="8" t="s">
        <v>143</v>
      </c>
      <c r="B75" s="9" t="s">
        <v>3</v>
      </c>
      <c r="C75" s="146" t="s">
        <v>4</v>
      </c>
      <c r="D75" s="145">
        <v>2015</v>
      </c>
      <c r="E75" s="138" t="s">
        <v>5</v>
      </c>
      <c r="F75" s="139">
        <v>2014</v>
      </c>
      <c r="G75" s="138" t="s">
        <v>5</v>
      </c>
      <c r="H75" s="140" t="s">
        <v>101</v>
      </c>
      <c r="I75" s="141" t="s">
        <v>102</v>
      </c>
      <c r="J75" s="142"/>
      <c r="K75" s="142"/>
      <c r="L75" s="143" t="s">
        <v>101</v>
      </c>
      <c r="M75" s="144" t="s">
        <v>102</v>
      </c>
    </row>
    <row r="76" spans="1:16" x14ac:dyDescent="0.25">
      <c r="A76" s="12" t="s">
        <v>147</v>
      </c>
      <c r="B76" s="114" t="s">
        <v>23</v>
      </c>
      <c r="C76" s="14" t="s">
        <v>22</v>
      </c>
      <c r="D76" s="134">
        <v>24766</v>
      </c>
      <c r="E76" s="135">
        <v>8</v>
      </c>
      <c r="F76" s="19"/>
      <c r="G76" s="136"/>
      <c r="H76" s="24">
        <f t="shared" ref="H76" si="17">D76-F76</f>
        <v>24766</v>
      </c>
      <c r="I76" s="137"/>
      <c r="J76" s="24">
        <f t="shared" ref="J76" si="18">D76*E76</f>
        <v>198128</v>
      </c>
      <c r="K76" s="25">
        <f t="shared" ref="K76" si="19">F76*G76</f>
        <v>0</v>
      </c>
      <c r="L76" s="24">
        <f t="shared" ref="L76" si="20">J76-K76</f>
        <v>198128</v>
      </c>
      <c r="M76" s="137"/>
    </row>
    <row r="77" spans="1:16" x14ac:dyDescent="0.25">
      <c r="A77" s="132" t="s">
        <v>148</v>
      </c>
      <c r="B77" s="132" t="s">
        <v>77</v>
      </c>
      <c r="C77" s="133" t="s">
        <v>125</v>
      </c>
      <c r="D77" s="147">
        <v>4068</v>
      </c>
      <c r="E77" s="147">
        <v>6</v>
      </c>
      <c r="H77" s="24">
        <f t="shared" ref="H77:H80" si="21">D77-F77</f>
        <v>4068</v>
      </c>
      <c r="I77" s="137"/>
      <c r="J77" s="24">
        <f t="shared" ref="J77:J80" si="22">D77*E77</f>
        <v>24408</v>
      </c>
      <c r="K77" s="25">
        <f t="shared" ref="K77:K80" si="23">F77*G77</f>
        <v>0</v>
      </c>
      <c r="L77" s="24">
        <f t="shared" ref="L77:L80" si="24">J77-K77</f>
        <v>24408</v>
      </c>
      <c r="M77" s="137"/>
    </row>
    <row r="78" spans="1:16" x14ac:dyDescent="0.25">
      <c r="A78" s="132" t="s">
        <v>149</v>
      </c>
      <c r="B78" s="123" t="s">
        <v>27</v>
      </c>
      <c r="C78" s="133" t="s">
        <v>125</v>
      </c>
      <c r="D78" s="147">
        <v>22463</v>
      </c>
      <c r="E78" s="147">
        <v>2</v>
      </c>
      <c r="H78" s="24">
        <f t="shared" si="21"/>
        <v>22463</v>
      </c>
      <c r="I78" s="137"/>
      <c r="J78" s="24">
        <f t="shared" si="22"/>
        <v>44926</v>
      </c>
      <c r="K78" s="25">
        <f t="shared" si="23"/>
        <v>0</v>
      </c>
      <c r="L78" s="24">
        <f t="shared" si="24"/>
        <v>44926</v>
      </c>
      <c r="M78" s="137"/>
    </row>
    <row r="79" spans="1:16" x14ac:dyDescent="0.25">
      <c r="A79" s="132" t="s">
        <v>150</v>
      </c>
      <c r="B79" s="123" t="s">
        <v>27</v>
      </c>
      <c r="C79" s="133" t="s">
        <v>125</v>
      </c>
      <c r="D79" s="147">
        <v>15634</v>
      </c>
      <c r="E79" s="147">
        <v>1</v>
      </c>
      <c r="H79" s="24">
        <f t="shared" si="21"/>
        <v>15634</v>
      </c>
      <c r="I79" s="137"/>
      <c r="J79" s="24">
        <f t="shared" si="22"/>
        <v>15634</v>
      </c>
      <c r="K79" s="25">
        <f t="shared" si="23"/>
        <v>0</v>
      </c>
      <c r="L79" s="24">
        <f t="shared" si="24"/>
        <v>15634</v>
      </c>
      <c r="M79" s="137"/>
    </row>
    <row r="80" spans="1:16" ht="15.75" thickBot="1" x14ac:dyDescent="0.3">
      <c r="A80" s="132" t="s">
        <v>151</v>
      </c>
      <c r="B80" s="123" t="s">
        <v>53</v>
      </c>
      <c r="C80" s="133" t="s">
        <v>123</v>
      </c>
      <c r="D80" s="147">
        <v>16144</v>
      </c>
      <c r="E80" s="147">
        <v>8</v>
      </c>
      <c r="H80" s="24">
        <f t="shared" si="21"/>
        <v>16144</v>
      </c>
      <c r="I80" s="137"/>
      <c r="J80" s="24">
        <f t="shared" si="22"/>
        <v>129152</v>
      </c>
      <c r="K80" s="25">
        <f t="shared" si="23"/>
        <v>0</v>
      </c>
      <c r="L80" s="24">
        <f t="shared" si="24"/>
        <v>129152</v>
      </c>
      <c r="M80" s="137"/>
    </row>
    <row r="81" spans="1:16" ht="15.75" thickBot="1" x14ac:dyDescent="0.3">
      <c r="A81" s="59" t="s">
        <v>107</v>
      </c>
      <c r="B81" s="60"/>
      <c r="C81" s="61"/>
      <c r="D81" s="64">
        <f>SUM(D76:D80)</f>
        <v>83075</v>
      </c>
      <c r="E81" s="65"/>
      <c r="F81" s="64"/>
      <c r="G81" s="61"/>
      <c r="H81" s="61">
        <f>SUM(H76:H80)</f>
        <v>83075</v>
      </c>
      <c r="I81" s="68"/>
      <c r="J81" s="62">
        <f>SUM(J76:J80)</f>
        <v>412248</v>
      </c>
      <c r="K81" s="62"/>
      <c r="L81" s="62">
        <f>SUM(L76:L80)</f>
        <v>412248</v>
      </c>
      <c r="M81" s="69"/>
    </row>
    <row r="82" spans="1:16" ht="15.75" thickBot="1" x14ac:dyDescent="0.3"/>
    <row r="83" spans="1:16" ht="15.75" thickBot="1" x14ac:dyDescent="0.3">
      <c r="A83" s="105" t="s">
        <v>108</v>
      </c>
      <c r="B83" s="106"/>
      <c r="C83" s="71"/>
      <c r="D83" s="70">
        <f>D73+D81</f>
        <v>2044619</v>
      </c>
      <c r="E83" s="74"/>
      <c r="F83" s="70">
        <f>F73</f>
        <v>2091938</v>
      </c>
      <c r="G83" s="71"/>
      <c r="H83" s="72">
        <f>D83-F83</f>
        <v>-47319</v>
      </c>
      <c r="I83" s="73">
        <f>H83/F83</f>
        <v>-2.2619695229973355E-2</v>
      </c>
      <c r="J83" s="70">
        <f>J73+J81</f>
        <v>55065114</v>
      </c>
      <c r="K83" s="71">
        <f>K73</f>
        <v>55222949</v>
      </c>
      <c r="L83" s="72">
        <f t="shared" ref="L83" si="25">J83-K83</f>
        <v>-157835</v>
      </c>
      <c r="M83" s="73">
        <f>L83/K83</f>
        <v>-2.8581414585447077E-3</v>
      </c>
    </row>
    <row r="84" spans="1:16" ht="15.75" thickBot="1" x14ac:dyDescent="0.3"/>
    <row r="85" spans="1:16" ht="15.75" thickBot="1" x14ac:dyDescent="0.3">
      <c r="A85" s="56" t="s">
        <v>144</v>
      </c>
      <c r="B85" s="57" t="s">
        <v>3</v>
      </c>
      <c r="C85" s="57" t="s">
        <v>4</v>
      </c>
      <c r="D85" s="17">
        <v>2015</v>
      </c>
      <c r="E85" s="18" t="s">
        <v>5</v>
      </c>
      <c r="F85" s="17">
        <v>2014</v>
      </c>
      <c r="G85" s="35" t="s">
        <v>5</v>
      </c>
      <c r="H85" s="36" t="s">
        <v>101</v>
      </c>
      <c r="I85" s="66" t="s">
        <v>102</v>
      </c>
      <c r="J85" s="67">
        <f>$J$3</f>
        <v>0</v>
      </c>
      <c r="K85" s="58">
        <f>$K$3</f>
        <v>0</v>
      </c>
      <c r="L85" s="38" t="s">
        <v>101</v>
      </c>
      <c r="M85" s="39" t="s">
        <v>102</v>
      </c>
    </row>
    <row r="86" spans="1:16" x14ac:dyDescent="0.25">
      <c r="A86" s="48" t="s">
        <v>104</v>
      </c>
      <c r="B86" s="21" t="s">
        <v>109</v>
      </c>
      <c r="C86" s="16" t="s">
        <v>22</v>
      </c>
      <c r="D86" s="28"/>
      <c r="E86" s="34"/>
      <c r="F86" s="28">
        <v>25259</v>
      </c>
      <c r="G86" s="115">
        <v>4</v>
      </c>
      <c r="H86" s="24">
        <f t="shared" ref="H86:H99" si="26">D86-F86</f>
        <v>-25259</v>
      </c>
      <c r="I86" s="37">
        <f t="shared" ref="I86:I99" si="27">H86/F86</f>
        <v>-1</v>
      </c>
      <c r="J86" s="24">
        <f t="shared" ref="J86" si="28">D86*E86</f>
        <v>0</v>
      </c>
      <c r="K86" s="25">
        <f>F86*G86</f>
        <v>101036</v>
      </c>
      <c r="L86" s="24">
        <f t="shared" ref="L86:L99" si="29">J86-K86</f>
        <v>-101036</v>
      </c>
      <c r="M86" s="37">
        <f t="shared" ref="M86:M99" si="30">L86/K86</f>
        <v>-1</v>
      </c>
    </row>
    <row r="87" spans="1:16" x14ac:dyDescent="0.25">
      <c r="A87" s="15" t="s">
        <v>35</v>
      </c>
      <c r="B87" s="21" t="s">
        <v>110</v>
      </c>
      <c r="C87" s="22" t="s">
        <v>46</v>
      </c>
      <c r="D87" s="121"/>
      <c r="E87" s="118"/>
      <c r="F87" s="28">
        <v>19321</v>
      </c>
      <c r="G87" s="118">
        <v>9</v>
      </c>
      <c r="H87" s="24">
        <f t="shared" si="26"/>
        <v>-19321</v>
      </c>
      <c r="I87" s="37">
        <f t="shared" si="27"/>
        <v>-1</v>
      </c>
      <c r="J87" s="40">
        <f t="shared" ref="J87:J99" si="31">D87*E87</f>
        <v>0</v>
      </c>
      <c r="K87" s="25">
        <f t="shared" ref="K87:K99" si="32">F87*G87</f>
        <v>173889</v>
      </c>
      <c r="L87" s="24">
        <f t="shared" si="29"/>
        <v>-173889</v>
      </c>
      <c r="M87" s="37">
        <f t="shared" si="30"/>
        <v>-1</v>
      </c>
    </row>
    <row r="88" spans="1:16" x14ac:dyDescent="0.25">
      <c r="A88" s="15" t="s">
        <v>34</v>
      </c>
      <c r="B88" s="21" t="s">
        <v>109</v>
      </c>
      <c r="C88" s="22" t="s">
        <v>46</v>
      </c>
      <c r="D88" s="121"/>
      <c r="E88" s="115"/>
      <c r="F88" s="28">
        <v>12676</v>
      </c>
      <c r="G88" s="115">
        <v>7</v>
      </c>
      <c r="H88" s="24">
        <f t="shared" si="26"/>
        <v>-12676</v>
      </c>
      <c r="I88" s="37">
        <f t="shared" si="27"/>
        <v>-1</v>
      </c>
      <c r="J88" s="40">
        <f t="shared" si="31"/>
        <v>0</v>
      </c>
      <c r="K88" s="25">
        <f t="shared" si="32"/>
        <v>88732</v>
      </c>
      <c r="L88" s="24">
        <f t="shared" si="29"/>
        <v>-88732</v>
      </c>
      <c r="M88" s="37">
        <f t="shared" si="30"/>
        <v>-1</v>
      </c>
    </row>
    <row r="89" spans="1:16" x14ac:dyDescent="0.25">
      <c r="A89" s="15" t="s">
        <v>20</v>
      </c>
      <c r="B89" s="21" t="s">
        <v>25</v>
      </c>
      <c r="C89" s="14" t="s">
        <v>22</v>
      </c>
      <c r="D89" s="121"/>
      <c r="E89" s="115"/>
      <c r="F89" s="28">
        <v>19318</v>
      </c>
      <c r="G89" s="115">
        <v>7</v>
      </c>
      <c r="H89" s="24">
        <f t="shared" si="26"/>
        <v>-19318</v>
      </c>
      <c r="I89" s="37">
        <f t="shared" si="27"/>
        <v>-1</v>
      </c>
      <c r="J89" s="40">
        <f t="shared" si="31"/>
        <v>0</v>
      </c>
      <c r="K89" s="25">
        <f t="shared" si="32"/>
        <v>135226</v>
      </c>
      <c r="L89" s="24">
        <f t="shared" si="29"/>
        <v>-135226</v>
      </c>
      <c r="M89" s="37">
        <f t="shared" si="30"/>
        <v>-1</v>
      </c>
    </row>
    <row r="90" spans="1:16" x14ac:dyDescent="0.25">
      <c r="A90" s="12" t="s">
        <v>36</v>
      </c>
      <c r="B90" s="21" t="s">
        <v>36</v>
      </c>
      <c r="C90" s="14" t="s">
        <v>125</v>
      </c>
      <c r="D90" s="120"/>
      <c r="E90" s="116"/>
      <c r="F90" s="26">
        <v>14493</v>
      </c>
      <c r="G90" s="116">
        <v>11</v>
      </c>
      <c r="H90" s="24">
        <f t="shared" si="26"/>
        <v>-14493</v>
      </c>
      <c r="I90" s="37">
        <f t="shared" si="27"/>
        <v>-1</v>
      </c>
      <c r="J90" s="40">
        <f t="shared" si="31"/>
        <v>0</v>
      </c>
      <c r="K90" s="25">
        <f t="shared" si="32"/>
        <v>159423</v>
      </c>
      <c r="L90" s="24">
        <f t="shared" si="29"/>
        <v>-159423</v>
      </c>
      <c r="M90" s="37">
        <f t="shared" si="30"/>
        <v>-1</v>
      </c>
    </row>
    <row r="91" spans="1:16" x14ac:dyDescent="0.25">
      <c r="A91" s="12" t="s">
        <v>51</v>
      </c>
      <c r="B91" s="21" t="s">
        <v>53</v>
      </c>
      <c r="C91" s="14" t="s">
        <v>123</v>
      </c>
      <c r="D91" s="120"/>
      <c r="E91" s="116"/>
      <c r="F91" s="26">
        <v>10426</v>
      </c>
      <c r="G91" s="116">
        <v>17</v>
      </c>
      <c r="H91" s="24">
        <f t="shared" si="26"/>
        <v>-10426</v>
      </c>
      <c r="I91" s="37">
        <f t="shared" si="27"/>
        <v>-1</v>
      </c>
      <c r="J91" s="40">
        <f t="shared" si="31"/>
        <v>0</v>
      </c>
      <c r="K91" s="25">
        <f t="shared" si="32"/>
        <v>177242</v>
      </c>
      <c r="L91" s="24">
        <f t="shared" si="29"/>
        <v>-177242</v>
      </c>
      <c r="M91" s="37">
        <f t="shared" si="30"/>
        <v>-1</v>
      </c>
    </row>
    <row r="92" spans="1:16" x14ac:dyDescent="0.25">
      <c r="A92" s="12" t="s">
        <v>49</v>
      </c>
      <c r="B92" s="21" t="s">
        <v>109</v>
      </c>
      <c r="C92" s="14" t="s">
        <v>46</v>
      </c>
      <c r="D92" s="120"/>
      <c r="E92" s="116"/>
      <c r="F92" s="26">
        <v>9624</v>
      </c>
      <c r="G92" s="116">
        <v>15</v>
      </c>
      <c r="H92" s="24">
        <f t="shared" si="26"/>
        <v>-9624</v>
      </c>
      <c r="I92" s="37">
        <f t="shared" si="27"/>
        <v>-1</v>
      </c>
      <c r="J92" s="40">
        <f t="shared" si="31"/>
        <v>0</v>
      </c>
      <c r="K92" s="25">
        <f t="shared" si="32"/>
        <v>144360</v>
      </c>
      <c r="L92" s="24">
        <f t="shared" si="29"/>
        <v>-144360</v>
      </c>
      <c r="M92" s="37">
        <f t="shared" si="30"/>
        <v>-1</v>
      </c>
    </row>
    <row r="93" spans="1:16" x14ac:dyDescent="0.25">
      <c r="A93" s="12" t="s">
        <v>38</v>
      </c>
      <c r="B93" s="21" t="s">
        <v>47</v>
      </c>
      <c r="C93" s="14" t="s">
        <v>46</v>
      </c>
      <c r="D93" s="120"/>
      <c r="E93" s="119"/>
      <c r="F93" s="26">
        <v>8388</v>
      </c>
      <c r="G93" s="119">
        <v>6</v>
      </c>
      <c r="H93" s="24">
        <f t="shared" si="26"/>
        <v>-8388</v>
      </c>
      <c r="I93" s="37">
        <f t="shared" si="27"/>
        <v>-1</v>
      </c>
      <c r="J93" s="40">
        <f t="shared" si="31"/>
        <v>0</v>
      </c>
      <c r="K93" s="25">
        <f t="shared" si="32"/>
        <v>50328</v>
      </c>
      <c r="L93" s="24">
        <f t="shared" si="29"/>
        <v>-50328</v>
      </c>
      <c r="M93" s="37">
        <f t="shared" si="30"/>
        <v>-1</v>
      </c>
    </row>
    <row r="94" spans="1:16" x14ac:dyDescent="0.25">
      <c r="A94" s="15" t="s">
        <v>81</v>
      </c>
      <c r="B94" s="21" t="s">
        <v>47</v>
      </c>
      <c r="C94" s="16" t="s">
        <v>83</v>
      </c>
      <c r="D94" s="121"/>
      <c r="E94" s="115"/>
      <c r="F94" s="28">
        <v>7975</v>
      </c>
      <c r="G94" s="115">
        <v>8</v>
      </c>
      <c r="H94" s="24">
        <f t="shared" si="26"/>
        <v>-7975</v>
      </c>
      <c r="I94" s="37">
        <f t="shared" si="27"/>
        <v>-1</v>
      </c>
      <c r="J94" s="40">
        <f t="shared" si="31"/>
        <v>0</v>
      </c>
      <c r="K94" s="25">
        <f t="shared" si="32"/>
        <v>63800</v>
      </c>
      <c r="L94" s="24">
        <f t="shared" si="29"/>
        <v>-63800</v>
      </c>
      <c r="M94" s="37">
        <f t="shared" si="30"/>
        <v>-1</v>
      </c>
    </row>
    <row r="95" spans="1:16" x14ac:dyDescent="0.25">
      <c r="A95" s="12" t="s">
        <v>80</v>
      </c>
      <c r="B95" s="21" t="s">
        <v>47</v>
      </c>
      <c r="C95" s="14" t="s">
        <v>83</v>
      </c>
      <c r="D95" s="120"/>
      <c r="E95" s="116"/>
      <c r="F95" s="26">
        <v>7659</v>
      </c>
      <c r="G95" s="116">
        <v>8</v>
      </c>
      <c r="H95" s="24">
        <f t="shared" si="26"/>
        <v>-7659</v>
      </c>
      <c r="I95" s="37">
        <f t="shared" si="27"/>
        <v>-1</v>
      </c>
      <c r="J95" s="40">
        <f t="shared" si="31"/>
        <v>0</v>
      </c>
      <c r="K95" s="25">
        <f t="shared" si="32"/>
        <v>61272</v>
      </c>
      <c r="L95" s="24">
        <f t="shared" si="29"/>
        <v>-61272</v>
      </c>
      <c r="M95" s="37">
        <f t="shared" si="30"/>
        <v>-1</v>
      </c>
      <c r="O95" s="99"/>
      <c r="P95" s="100"/>
    </row>
    <row r="96" spans="1:16" x14ac:dyDescent="0.25">
      <c r="A96" s="15" t="s">
        <v>79</v>
      </c>
      <c r="B96" s="21" t="s">
        <v>47</v>
      </c>
      <c r="C96" s="16" t="s">
        <v>83</v>
      </c>
      <c r="D96" s="121"/>
      <c r="E96" s="115"/>
      <c r="F96" s="28">
        <v>2850</v>
      </c>
      <c r="G96" s="115">
        <v>11</v>
      </c>
      <c r="H96" s="24">
        <f t="shared" si="26"/>
        <v>-2850</v>
      </c>
      <c r="I96" s="37">
        <f t="shared" si="27"/>
        <v>-1</v>
      </c>
      <c r="J96" s="40">
        <f t="shared" si="31"/>
        <v>0</v>
      </c>
      <c r="K96" s="25">
        <f t="shared" si="32"/>
        <v>31350</v>
      </c>
      <c r="L96" s="24">
        <f t="shared" si="29"/>
        <v>-31350</v>
      </c>
      <c r="M96" s="37">
        <f t="shared" si="30"/>
        <v>-1</v>
      </c>
    </row>
    <row r="97" spans="1:13" x14ac:dyDescent="0.25">
      <c r="A97" s="15" t="s">
        <v>82</v>
      </c>
      <c r="B97" s="21" t="s">
        <v>47</v>
      </c>
      <c r="C97" s="16" t="s">
        <v>83</v>
      </c>
      <c r="D97" s="121"/>
      <c r="E97" s="115"/>
      <c r="F97" s="28">
        <v>2438</v>
      </c>
      <c r="G97" s="115">
        <v>6</v>
      </c>
      <c r="H97" s="24">
        <f t="shared" si="26"/>
        <v>-2438</v>
      </c>
      <c r="I97" s="37">
        <f t="shared" si="27"/>
        <v>-1</v>
      </c>
      <c r="J97" s="40">
        <f t="shared" si="31"/>
        <v>0</v>
      </c>
      <c r="K97" s="25">
        <f t="shared" si="32"/>
        <v>14628</v>
      </c>
      <c r="L97" s="24">
        <f t="shared" si="29"/>
        <v>-14628</v>
      </c>
      <c r="M97" s="37">
        <f t="shared" si="30"/>
        <v>-1</v>
      </c>
    </row>
    <row r="98" spans="1:13" x14ac:dyDescent="0.25">
      <c r="A98" s="12" t="s">
        <v>78</v>
      </c>
      <c r="B98" s="21" t="s">
        <v>47</v>
      </c>
      <c r="C98" s="16" t="s">
        <v>83</v>
      </c>
      <c r="D98" s="121"/>
      <c r="E98" s="115"/>
      <c r="F98" s="28">
        <v>2330</v>
      </c>
      <c r="G98" s="115">
        <v>5</v>
      </c>
      <c r="H98" s="24">
        <f t="shared" si="26"/>
        <v>-2330</v>
      </c>
      <c r="I98" s="37">
        <f t="shared" si="27"/>
        <v>-1</v>
      </c>
      <c r="J98" s="40">
        <f t="shared" si="31"/>
        <v>0</v>
      </c>
      <c r="K98" s="25">
        <f t="shared" si="32"/>
        <v>11650</v>
      </c>
      <c r="L98" s="24">
        <f t="shared" si="29"/>
        <v>-11650</v>
      </c>
      <c r="M98" s="37">
        <f t="shared" si="30"/>
        <v>-1</v>
      </c>
    </row>
    <row r="99" spans="1:13" ht="15.75" thickBot="1" x14ac:dyDescent="0.3">
      <c r="A99" s="12" t="s">
        <v>73</v>
      </c>
      <c r="B99" s="21" t="s">
        <v>27</v>
      </c>
      <c r="C99" s="14" t="s">
        <v>125</v>
      </c>
      <c r="D99" s="120"/>
      <c r="E99" s="119"/>
      <c r="F99" s="26">
        <v>6554</v>
      </c>
      <c r="G99" s="119">
        <v>7</v>
      </c>
      <c r="H99" s="24">
        <f t="shared" si="26"/>
        <v>-6554</v>
      </c>
      <c r="I99" s="37">
        <f t="shared" si="27"/>
        <v>-1</v>
      </c>
      <c r="J99" s="40">
        <f t="shared" si="31"/>
        <v>0</v>
      </c>
      <c r="K99" s="25">
        <f t="shared" si="32"/>
        <v>45878</v>
      </c>
      <c r="L99" s="24">
        <f t="shared" si="29"/>
        <v>-45878</v>
      </c>
      <c r="M99" s="37">
        <f t="shared" si="30"/>
        <v>-1</v>
      </c>
    </row>
    <row r="100" spans="1:13" ht="15.75" thickBot="1" x14ac:dyDescent="0.3">
      <c r="A100" s="107" t="s">
        <v>111</v>
      </c>
      <c r="B100" s="108"/>
      <c r="C100" s="109"/>
      <c r="D100" s="110"/>
      <c r="E100" s="111"/>
      <c r="F100" s="110">
        <f>SUM(F86:F99)</f>
        <v>149311</v>
      </c>
      <c r="G100" s="109"/>
      <c r="H100" s="112">
        <f>SUM(H86:H99)</f>
        <v>-149311</v>
      </c>
      <c r="I100" s="113"/>
      <c r="J100" s="110"/>
      <c r="K100" s="112">
        <f>SUM(K85:K99)</f>
        <v>1258814</v>
      </c>
      <c r="L100" s="112">
        <f>SUM(L86:L99)</f>
        <v>-1258814</v>
      </c>
      <c r="M100" s="113"/>
    </row>
    <row r="101" spans="1:13" ht="15.75" thickBot="1" x14ac:dyDescent="0.3"/>
    <row r="102" spans="1:13" ht="15.75" thickBot="1" x14ac:dyDescent="0.3">
      <c r="A102" s="105" t="s">
        <v>112</v>
      </c>
      <c r="B102" s="106"/>
      <c r="C102" s="71"/>
      <c r="D102" s="70">
        <f>D83</f>
        <v>2044619</v>
      </c>
      <c r="E102" s="74"/>
      <c r="F102" s="70">
        <f>F83+F100</f>
        <v>2241249</v>
      </c>
      <c r="G102" s="71"/>
      <c r="H102" s="72">
        <f>D102-F102</f>
        <v>-196630</v>
      </c>
      <c r="I102" s="73">
        <f>H102/F102</f>
        <v>-8.7732331392005078E-2</v>
      </c>
      <c r="J102" s="70">
        <f>J83</f>
        <v>55065114</v>
      </c>
      <c r="K102" s="71">
        <f>K83+K100</f>
        <v>56481763</v>
      </c>
      <c r="L102" s="72">
        <f>J102-K102</f>
        <v>-1416649</v>
      </c>
      <c r="M102" s="73">
        <f>L102/K102</f>
        <v>-2.508152941330815E-2</v>
      </c>
    </row>
    <row r="104" spans="1:13" x14ac:dyDescent="0.25">
      <c r="B104" s="75" t="s">
        <v>22</v>
      </c>
      <c r="C104" s="76" t="s">
        <v>113</v>
      </c>
      <c r="D104" s="76"/>
      <c r="E104" s="77"/>
      <c r="F104" s="78" t="s">
        <v>114</v>
      </c>
      <c r="G104" s="79" t="s">
        <v>115</v>
      </c>
      <c r="H104" s="80"/>
    </row>
    <row r="105" spans="1:13" x14ac:dyDescent="0.25">
      <c r="B105" s="81" t="s">
        <v>106</v>
      </c>
      <c r="C105" s="48" t="s">
        <v>134</v>
      </c>
      <c r="D105" s="13"/>
      <c r="E105" s="19"/>
      <c r="F105" s="20" t="s">
        <v>118</v>
      </c>
      <c r="G105" s="82" t="s">
        <v>119</v>
      </c>
      <c r="H105" s="83"/>
    </row>
    <row r="106" spans="1:13" x14ac:dyDescent="0.25">
      <c r="B106" s="81" t="s">
        <v>116</v>
      </c>
      <c r="C106" s="48" t="s">
        <v>117</v>
      </c>
      <c r="D106" s="13"/>
      <c r="E106" s="19"/>
      <c r="F106" s="20" t="s">
        <v>85</v>
      </c>
      <c r="G106" s="84" t="s">
        <v>120</v>
      </c>
      <c r="H106" s="85"/>
    </row>
    <row r="107" spans="1:13" x14ac:dyDescent="0.25">
      <c r="B107" s="81" t="s">
        <v>46</v>
      </c>
      <c r="C107" s="48" t="s">
        <v>135</v>
      </c>
      <c r="D107" s="48"/>
      <c r="E107" s="19"/>
      <c r="F107" s="20" t="s">
        <v>83</v>
      </c>
      <c r="G107" s="89" t="s">
        <v>121</v>
      </c>
      <c r="H107" s="83"/>
    </row>
    <row r="108" spans="1:13" x14ac:dyDescent="0.25">
      <c r="B108" s="81" t="s">
        <v>91</v>
      </c>
      <c r="C108" s="48" t="s">
        <v>90</v>
      </c>
      <c r="D108" s="48"/>
      <c r="E108" s="15"/>
      <c r="F108" s="20" t="s">
        <v>87</v>
      </c>
      <c r="G108" s="84" t="s">
        <v>122</v>
      </c>
      <c r="H108" s="83"/>
    </row>
    <row r="109" spans="1:13" x14ac:dyDescent="0.25">
      <c r="B109" s="81" t="s">
        <v>125</v>
      </c>
      <c r="C109" s="48" t="s">
        <v>132</v>
      </c>
      <c r="D109" s="48"/>
      <c r="E109" s="15"/>
      <c r="F109" s="20" t="s">
        <v>95</v>
      </c>
      <c r="G109" s="89" t="s">
        <v>124</v>
      </c>
      <c r="H109" s="83"/>
    </row>
    <row r="110" spans="1:13" x14ac:dyDescent="0.25">
      <c r="B110" s="81" t="s">
        <v>123</v>
      </c>
      <c r="C110" s="48" t="s">
        <v>133</v>
      </c>
      <c r="D110" s="12"/>
      <c r="E110" s="15"/>
      <c r="H110" s="83"/>
    </row>
    <row r="111" spans="1:13" x14ac:dyDescent="0.25">
      <c r="B111" s="90"/>
      <c r="C111" s="91"/>
      <c r="D111" s="86"/>
      <c r="E111" s="87"/>
      <c r="F111" s="91"/>
      <c r="G111" s="91"/>
      <c r="H111" s="88"/>
    </row>
    <row r="114" spans="2:7" ht="19.5" thickBot="1" x14ac:dyDescent="0.35">
      <c r="B114" s="92" t="s">
        <v>154</v>
      </c>
    </row>
    <row r="115" spans="2:7" ht="15.75" thickBot="1" x14ac:dyDescent="0.3">
      <c r="C115" s="153" t="s">
        <v>152</v>
      </c>
      <c r="D115" s="154" t="s">
        <v>153</v>
      </c>
      <c r="E115" s="155" t="s">
        <v>139</v>
      </c>
      <c r="F115" s="156" t="s">
        <v>141</v>
      </c>
      <c r="G115" s="155" t="s">
        <v>136</v>
      </c>
    </row>
    <row r="116" spans="2:7" x14ac:dyDescent="0.25">
      <c r="B116" t="s">
        <v>28</v>
      </c>
      <c r="C116" s="93">
        <f>SUM(D8:D12)</f>
        <v>260379</v>
      </c>
      <c r="D116" s="94">
        <f>C116/D73</f>
        <v>0.13274186049357037</v>
      </c>
      <c r="E116" s="93">
        <f>SUM(F8:F12)</f>
        <v>288712</v>
      </c>
      <c r="F116" s="94">
        <f>E116/F73</f>
        <v>0.1380117383976007</v>
      </c>
      <c r="G116" s="95">
        <f>(C116-E116)/E116</f>
        <v>-9.8135858571864007E-2</v>
      </c>
    </row>
    <row r="117" spans="2:7" x14ac:dyDescent="0.25">
      <c r="B117" t="s">
        <v>24</v>
      </c>
      <c r="C117" s="93">
        <f>SUM(D13:D16)</f>
        <v>80021</v>
      </c>
      <c r="D117" s="94">
        <f>C117/D73</f>
        <v>4.0794904422230653E-2</v>
      </c>
      <c r="E117" s="93">
        <f>SUM(F13:F16)</f>
        <v>84099</v>
      </c>
      <c r="F117" s="94">
        <f>E117/F73</f>
        <v>4.0201478246487225E-2</v>
      </c>
      <c r="G117" s="95">
        <f t="shared" ref="G117:G129" si="33">(C117-E117)/E117</f>
        <v>-4.8490469565630981E-2</v>
      </c>
    </row>
    <row r="118" spans="2:7" x14ac:dyDescent="0.25">
      <c r="B118" t="s">
        <v>27</v>
      </c>
      <c r="C118" s="93">
        <f>SUM(D17:D28)</f>
        <v>324281</v>
      </c>
      <c r="D118" s="94">
        <f>C118/D73</f>
        <v>0.16531925870640679</v>
      </c>
      <c r="E118" s="93">
        <f>SUM(F17:F28)</f>
        <v>343257</v>
      </c>
      <c r="F118" s="94">
        <f>E118/F73</f>
        <v>0.16408564689775701</v>
      </c>
      <c r="G118" s="95">
        <f t="shared" si="33"/>
        <v>-5.5282193808137925E-2</v>
      </c>
    </row>
    <row r="119" spans="2:7" x14ac:dyDescent="0.25">
      <c r="B119" t="s">
        <v>77</v>
      </c>
      <c r="C119" s="93">
        <f>D29</f>
        <v>30264</v>
      </c>
      <c r="D119" s="94">
        <f>C119/D73</f>
        <v>1.5428662319071099E-2</v>
      </c>
      <c r="E119" s="93">
        <f>F29</f>
        <v>30787</v>
      </c>
      <c r="F119" s="94">
        <f>E119/F73</f>
        <v>1.4716975359690392E-2</v>
      </c>
      <c r="G119" s="95">
        <f t="shared" si="33"/>
        <v>-1.6987689609250657E-2</v>
      </c>
    </row>
    <row r="120" spans="2:7" x14ac:dyDescent="0.25">
      <c r="B120" t="s">
        <v>98</v>
      </c>
      <c r="C120" s="93">
        <f>SUM(D34:D35)</f>
        <v>78532</v>
      </c>
      <c r="D120" s="94">
        <f>C120/D73</f>
        <v>4.003580852634455E-2</v>
      </c>
      <c r="E120" s="93">
        <f>SUM(F34:F35)</f>
        <v>79039</v>
      </c>
      <c r="F120" s="94">
        <f>E120/F73</f>
        <v>3.7782668511208269E-2</v>
      </c>
      <c r="G120" s="95">
        <f t="shared" si="33"/>
        <v>-6.4145548400156883E-3</v>
      </c>
    </row>
    <row r="121" spans="2:7" x14ac:dyDescent="0.25">
      <c r="B121" t="s">
        <v>26</v>
      </c>
      <c r="C121" s="93">
        <f>SUM(D36:D39)</f>
        <v>70126</v>
      </c>
      <c r="D121" s="94">
        <f>C121/D73</f>
        <v>3.5750408861590664E-2</v>
      </c>
      <c r="E121" s="93">
        <f>SUM(F36:F39)</f>
        <v>75271</v>
      </c>
      <c r="F121" s="94">
        <f>E121/F73</f>
        <v>3.5981467902012391E-2</v>
      </c>
      <c r="G121" s="95">
        <f t="shared" si="33"/>
        <v>-6.8353017762484883E-2</v>
      </c>
    </row>
    <row r="122" spans="2:7" x14ac:dyDescent="0.25">
      <c r="B122" t="s">
        <v>25</v>
      </c>
      <c r="C122" s="93">
        <f>SUM(D40:D48)</f>
        <v>273098</v>
      </c>
      <c r="D122" s="94">
        <f>C122/D73</f>
        <v>0.13922603826373509</v>
      </c>
      <c r="E122" s="93">
        <f>SUM(F40:F48)</f>
        <v>286042</v>
      </c>
      <c r="F122" s="94">
        <f>E122/F73</f>
        <v>0.13673540994044756</v>
      </c>
      <c r="G122" s="95">
        <f t="shared" si="33"/>
        <v>-4.5252095846064565E-2</v>
      </c>
    </row>
    <row r="123" spans="2:7" x14ac:dyDescent="0.25">
      <c r="B123" t="s">
        <v>23</v>
      </c>
      <c r="C123" s="93">
        <f>SUM(D68:D72)</f>
        <v>434312</v>
      </c>
      <c r="D123" s="94">
        <f>C123/D73</f>
        <v>0.22141333561724846</v>
      </c>
      <c r="E123" s="93">
        <f>SUM(F68:F72)</f>
        <v>468779</v>
      </c>
      <c r="F123" s="94">
        <f>E123/F73</f>
        <v>0.22408838120441427</v>
      </c>
      <c r="G123" s="95">
        <f t="shared" si="33"/>
        <v>-7.3525051250162662E-2</v>
      </c>
    </row>
    <row r="124" spans="2:7" x14ac:dyDescent="0.25">
      <c r="B124" t="s">
        <v>36</v>
      </c>
      <c r="C124" s="93">
        <f>D49</f>
        <v>53248</v>
      </c>
      <c r="D124" s="94">
        <f>C124/D73</f>
        <v>2.7145962568262551E-2</v>
      </c>
      <c r="E124" s="93">
        <f>F49</f>
        <v>60929</v>
      </c>
      <c r="F124" s="94">
        <f>E124/F73</f>
        <v>2.9125624181978626E-2</v>
      </c>
      <c r="G124" s="95">
        <f t="shared" si="33"/>
        <v>-0.1260647639055294</v>
      </c>
    </row>
    <row r="125" spans="2:7" x14ac:dyDescent="0.25">
      <c r="B125" t="s">
        <v>109</v>
      </c>
      <c r="C125" s="93">
        <f>SUM(D30:D33)</f>
        <v>72753</v>
      </c>
      <c r="D125" s="94">
        <f>C125/D73</f>
        <v>3.7089659982136522E-2</v>
      </c>
      <c r="E125" s="93">
        <f>SUM(F30:F33)</f>
        <v>73030</v>
      </c>
      <c r="F125" s="94">
        <f>E125/F73</f>
        <v>3.4910212444154654E-2</v>
      </c>
      <c r="G125" s="95">
        <f t="shared" si="33"/>
        <v>-3.7929617965219774E-3</v>
      </c>
    </row>
    <row r="126" spans="2:7" x14ac:dyDescent="0.25">
      <c r="B126" t="s">
        <v>140</v>
      </c>
      <c r="C126" s="93">
        <f>D50</f>
        <v>14692</v>
      </c>
      <c r="D126" s="94">
        <f>C126/D73</f>
        <v>7.4900180673999669E-3</v>
      </c>
      <c r="E126" s="93">
        <f>F50</f>
        <v>15403</v>
      </c>
      <c r="F126" s="94">
        <f>E126/F73</f>
        <v>7.3630289234193364E-3</v>
      </c>
      <c r="G126" s="95">
        <f t="shared" si="33"/>
        <v>-4.6159838992404077E-2</v>
      </c>
    </row>
    <row r="127" spans="2:7" x14ac:dyDescent="0.25">
      <c r="B127" t="s">
        <v>137</v>
      </c>
      <c r="C127" s="93">
        <f>SUM(D51:D54)</f>
        <v>29838</v>
      </c>
      <c r="D127" s="94">
        <f>C127/D73</f>
        <v>1.5211486461685285E-2</v>
      </c>
      <c r="E127" s="93">
        <f>SUM(F51:F54)</f>
        <v>35044</v>
      </c>
      <c r="F127" s="94">
        <f>E127/F73</f>
        <v>1.6751930506544648E-2</v>
      </c>
      <c r="G127" s="95">
        <f t="shared" si="33"/>
        <v>-0.14855610090172355</v>
      </c>
    </row>
    <row r="128" spans="2:7" x14ac:dyDescent="0.25">
      <c r="B128" t="s">
        <v>47</v>
      </c>
      <c r="C128" s="93">
        <f>SUM(D55:D65)</f>
        <v>152301</v>
      </c>
      <c r="D128" s="94">
        <f>C128/D73</f>
        <v>7.7643427830321424E-2</v>
      </c>
      <c r="E128" s="93">
        <f>SUM(F55:F65)</f>
        <v>155131</v>
      </c>
      <c r="F128" s="94">
        <f>E128/F73</f>
        <v>7.4156595463154257E-2</v>
      </c>
      <c r="G128" s="95">
        <f t="shared" si="33"/>
        <v>-1.824264653744255E-2</v>
      </c>
    </row>
    <row r="129" spans="2:7" ht="15.75" thickBot="1" x14ac:dyDescent="0.3">
      <c r="B129" s="96" t="s">
        <v>138</v>
      </c>
      <c r="C129" s="97">
        <f>SUM(D66:D67)</f>
        <v>87699</v>
      </c>
      <c r="D129" s="98">
        <f>C129/D73</f>
        <v>4.4709167879996577E-2</v>
      </c>
      <c r="E129" s="97">
        <f>SUM(F66:F67)</f>
        <v>96415</v>
      </c>
      <c r="F129" s="98">
        <f>E129/F73</f>
        <v>4.6088842021130644E-2</v>
      </c>
      <c r="G129" s="101">
        <f t="shared" si="33"/>
        <v>-9.0400871233729196E-2</v>
      </c>
    </row>
    <row r="130" spans="2:7" x14ac:dyDescent="0.25">
      <c r="C130" s="99"/>
      <c r="D130" s="99"/>
      <c r="E130" s="99"/>
      <c r="F130" s="99"/>
      <c r="G130" s="99"/>
    </row>
  </sheetData>
  <sortState ref="A8:M72">
    <sortCondition ref="B8:B72"/>
    <sortCondition ref="A8:A72"/>
  </sortState>
  <mergeCells count="2">
    <mergeCell ref="D6:I6"/>
    <mergeCell ref="J6:M6"/>
  </mergeCells>
  <printOptions gridLines="1"/>
  <pageMargins left="0.70866141732283472" right="0.70866141732283472" top="0.74803149606299213" bottom="0.74803149606299213" header="0.31496062992125984" footer="0.31496062992125984"/>
  <pageSetup paperSize="9" scale="7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Navngitte områder</vt:lpstr>
      </vt:variant>
      <vt:variant>
        <vt:i4>1</vt:i4>
      </vt:variant>
    </vt:vector>
  </HeadingPairs>
  <TitlesOfParts>
    <vt:vector size="2" baseType="lpstr">
      <vt:lpstr>Ark1</vt:lpstr>
      <vt:lpstr>'Ark1'!Utskriftstitler</vt:lpstr>
    </vt:vector>
  </TitlesOfParts>
  <Company>NHO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Helge Holbæk-Hanssen</dc:creator>
  <cp:lastModifiedBy>Helge Holbæk-Hanssen</cp:lastModifiedBy>
  <cp:lastPrinted>2016-03-03T08:26:16Z</cp:lastPrinted>
  <dcterms:created xsi:type="dcterms:W3CDTF">2015-02-16T09:28:52Z</dcterms:created>
  <dcterms:modified xsi:type="dcterms:W3CDTF">2016-03-03T10:22:47Z</dcterms:modified>
</cp:coreProperties>
</file>